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9360" windowHeight="2700" tabRatio="599" firstSheet="8" activeTab="15"/>
  </bookViews>
  <sheets>
    <sheet name="SAC" sheetId="23" r:id="rId1"/>
    <sheet name="Sociales no aplican" sheetId="15" r:id="rId2"/>
    <sheet name="Sociales aplican" sheetId="24" r:id="rId3"/>
    <sheet name="Informatica no aplican" sheetId="9" r:id="rId4"/>
    <sheet name="Informatica aplican" sheetId="25" r:id="rId5"/>
    <sheet name="Humanidades no aplican" sheetId="5" r:id="rId6"/>
    <sheet name="Humanidades aplican" sheetId="26" r:id="rId7"/>
    <sheet name="Edu Fisica no aplican" sheetId="16" r:id="rId8"/>
    <sheet name="Edu Fisica aplica" sheetId="27" r:id="rId9"/>
    <sheet name="Quimica no aplican" sheetId="8" r:id="rId10"/>
    <sheet name="Quimica aplican" sheetId="28" r:id="rId11"/>
    <sheet name="Rector no aplican" sheetId="21" r:id="rId12"/>
    <sheet name="Permutas no aplican" sheetId="3" r:id="rId13"/>
    <sheet name="Permutas Aplican" sheetId="29" r:id="rId14"/>
    <sheet name="Etica No aplican" sheetId="17" r:id="rId15"/>
    <sheet name="Otras Areas No aplican" sheetId="10" r:id="rId16"/>
  </sheets>
  <externalReferences>
    <externalReference r:id="rId17"/>
  </externalReferences>
  <definedNames>
    <definedName name="_xlnm._FilterDatabase" localSheetId="7" hidden="1">'Edu Fisica no aplican'!$A$3:$V$18</definedName>
    <definedName name="_xlnm._FilterDatabase" localSheetId="14" hidden="1">'Etica No aplican'!$A$3:$BP$3</definedName>
    <definedName name="_xlnm._FilterDatabase" localSheetId="5" hidden="1">'Humanidades no aplican'!$A$3:$V$34</definedName>
    <definedName name="_xlnm._FilterDatabase" localSheetId="3" hidden="1">'Informatica no aplican'!$A$3:$V$24</definedName>
    <definedName name="_xlnm._FilterDatabase" localSheetId="12" hidden="1">'Permutas no aplican'!$B$2:$R$4</definedName>
    <definedName name="_xlnm._FilterDatabase" localSheetId="9" hidden="1">'Quimica no aplican'!$A$3:$BP$18</definedName>
    <definedName name="_xlnm._FilterDatabase" localSheetId="11" hidden="1">'Rector no aplican'!$A$2:$R$4</definedName>
    <definedName name="_xlnm._FilterDatabase" localSheetId="1" hidden="1">'Sociales no aplican'!$A$4:$V$28</definedName>
    <definedName name="motivo">#REF!</definedName>
  </definedNames>
  <calcPr calcId="145621"/>
</workbook>
</file>

<file path=xl/calcChain.xml><?xml version="1.0" encoding="utf-8"?>
<calcChain xmlns="http://schemas.openxmlformats.org/spreadsheetml/2006/main">
  <c r="Q10" i="29" l="1"/>
  <c r="S10" i="29" s="1"/>
  <c r="K10" i="29"/>
  <c r="S9" i="29"/>
  <c r="Q9" i="29"/>
  <c r="K9" i="29"/>
  <c r="D9" i="29"/>
  <c r="C9" i="29"/>
  <c r="Q6" i="29"/>
  <c r="S6" i="29" s="1"/>
  <c r="K6" i="29"/>
  <c r="S5" i="29"/>
  <c r="Q5" i="29"/>
  <c r="K5" i="29"/>
  <c r="D5" i="29"/>
  <c r="C5" i="29"/>
  <c r="P24" i="9" l="1"/>
  <c r="J24" i="9"/>
  <c r="D24" i="9"/>
  <c r="C24" i="9"/>
  <c r="P23" i="9"/>
  <c r="J23" i="9"/>
  <c r="D23" i="9"/>
  <c r="C23" i="9"/>
  <c r="P22" i="9"/>
  <c r="J22" i="9"/>
  <c r="D22" i="9"/>
  <c r="C22" i="9"/>
  <c r="P21" i="9"/>
  <c r="J21" i="9"/>
  <c r="D21" i="9"/>
  <c r="C21" i="9"/>
  <c r="P20" i="9"/>
  <c r="J20" i="9"/>
  <c r="D20" i="9"/>
  <c r="C20" i="9"/>
  <c r="P19" i="9"/>
  <c r="J19" i="9"/>
  <c r="D19" i="9"/>
  <c r="C19" i="9"/>
  <c r="P18" i="9"/>
  <c r="J18" i="9"/>
  <c r="D18" i="9"/>
  <c r="C18" i="9"/>
  <c r="P17" i="9"/>
  <c r="J17" i="9"/>
  <c r="D17" i="9"/>
  <c r="C17" i="9"/>
  <c r="P16" i="9"/>
  <c r="J16" i="9"/>
  <c r="D16" i="9"/>
  <c r="C16" i="9"/>
  <c r="P15" i="9"/>
  <c r="J15" i="9"/>
  <c r="D15" i="9"/>
  <c r="C15" i="9"/>
  <c r="P14" i="9"/>
  <c r="J14" i="9"/>
  <c r="D14" i="9"/>
  <c r="C14" i="9"/>
  <c r="P13" i="9"/>
  <c r="J13" i="9"/>
  <c r="D13" i="9"/>
  <c r="C13" i="9"/>
  <c r="P12" i="9"/>
  <c r="J12" i="9"/>
  <c r="D12" i="9"/>
  <c r="C12" i="9"/>
  <c r="P11" i="9"/>
  <c r="J11" i="9"/>
  <c r="D11" i="9"/>
  <c r="C11" i="9"/>
  <c r="P10" i="9"/>
  <c r="J10" i="9"/>
  <c r="D10" i="9"/>
  <c r="C10" i="9"/>
  <c r="P9" i="9"/>
  <c r="J9" i="9"/>
  <c r="D9" i="9"/>
  <c r="C9" i="9"/>
  <c r="P8" i="9"/>
  <c r="J8" i="9"/>
  <c r="D8" i="9"/>
  <c r="C8" i="9"/>
  <c r="P7" i="9"/>
  <c r="J7" i="9"/>
  <c r="D7" i="9"/>
  <c r="C7" i="9"/>
  <c r="P6" i="9"/>
  <c r="J6" i="9"/>
  <c r="D6" i="9"/>
  <c r="C6" i="9"/>
  <c r="P5" i="9"/>
  <c r="J5" i="9"/>
  <c r="D5" i="9"/>
  <c r="C5" i="9"/>
  <c r="P4" i="9"/>
  <c r="J4" i="9"/>
  <c r="D4" i="9"/>
  <c r="C4" i="9"/>
  <c r="R7" i="9" l="1"/>
  <c r="R8" i="9"/>
  <c r="R9" i="9"/>
  <c r="R10" i="9"/>
  <c r="R11" i="9"/>
  <c r="R12" i="9"/>
  <c r="R13" i="9"/>
  <c r="R14" i="9"/>
  <c r="R15" i="9"/>
  <c r="R16" i="9"/>
  <c r="R17" i="9"/>
  <c r="R18" i="9"/>
  <c r="R19" i="9"/>
  <c r="R20" i="9"/>
  <c r="R21" i="9"/>
  <c r="R22" i="9"/>
  <c r="R23" i="9"/>
  <c r="R24" i="9"/>
  <c r="R6" i="9"/>
  <c r="R4" i="9"/>
  <c r="R5" i="9"/>
  <c r="L32" i="15"/>
  <c r="M32" i="15"/>
  <c r="N32" i="15"/>
  <c r="L36" i="15"/>
  <c r="M36" i="15"/>
  <c r="N36" i="15"/>
  <c r="P28" i="15" l="1"/>
  <c r="J28" i="15"/>
  <c r="D28" i="15"/>
  <c r="C28" i="15"/>
  <c r="P27" i="15"/>
  <c r="J27" i="15"/>
  <c r="D27" i="15"/>
  <c r="C27" i="15"/>
  <c r="P26" i="15"/>
  <c r="J26" i="15"/>
  <c r="D26" i="15"/>
  <c r="C26" i="15"/>
  <c r="P25" i="15"/>
  <c r="J25" i="15"/>
  <c r="D25" i="15"/>
  <c r="C25" i="15"/>
  <c r="P24" i="15"/>
  <c r="J24" i="15"/>
  <c r="D24" i="15"/>
  <c r="C24" i="15"/>
  <c r="P23" i="15"/>
  <c r="J23" i="15"/>
  <c r="D23" i="15"/>
  <c r="C23" i="15"/>
  <c r="P22" i="15"/>
  <c r="J22" i="15"/>
  <c r="D22" i="15"/>
  <c r="C22" i="15"/>
  <c r="R24" i="15" l="1"/>
  <c r="R25" i="15"/>
  <c r="R27" i="15"/>
  <c r="R26" i="15"/>
  <c r="R28" i="15"/>
  <c r="R23" i="15"/>
  <c r="R22" i="15"/>
  <c r="P21" i="15"/>
  <c r="J21" i="15"/>
  <c r="D21" i="15"/>
  <c r="C21" i="15"/>
  <c r="P20" i="15"/>
  <c r="J20" i="15"/>
  <c r="D20" i="15"/>
  <c r="C20" i="15"/>
  <c r="P19" i="15"/>
  <c r="J19" i="15"/>
  <c r="D19" i="15"/>
  <c r="C19" i="15"/>
  <c r="P18" i="15"/>
  <c r="J18" i="15"/>
  <c r="D18" i="15"/>
  <c r="C18" i="15"/>
  <c r="P17" i="15"/>
  <c r="J17" i="15"/>
  <c r="D17" i="15"/>
  <c r="C17" i="15"/>
  <c r="P16" i="15"/>
  <c r="J16" i="15"/>
  <c r="D16" i="15"/>
  <c r="C16" i="15"/>
  <c r="P15" i="15"/>
  <c r="J15" i="15"/>
  <c r="D15" i="15"/>
  <c r="C15" i="15"/>
  <c r="K18" i="3"/>
  <c r="K17" i="3"/>
  <c r="O27" i="3"/>
  <c r="N27" i="3"/>
  <c r="M27" i="3"/>
  <c r="O23" i="3"/>
  <c r="N23" i="3"/>
  <c r="M23" i="3"/>
  <c r="Q18" i="3"/>
  <c r="Q17" i="3"/>
  <c r="D17" i="3"/>
  <c r="C17" i="3"/>
  <c r="R19" i="15" l="1"/>
  <c r="R16" i="15"/>
  <c r="R18" i="15"/>
  <c r="R21" i="15"/>
  <c r="R17" i="15"/>
  <c r="R15" i="15"/>
  <c r="R20" i="15"/>
  <c r="S17" i="3"/>
  <c r="S18" i="3"/>
  <c r="P18" i="8"/>
  <c r="J18" i="8"/>
  <c r="D18" i="8"/>
  <c r="C18" i="8"/>
  <c r="P17" i="8"/>
  <c r="J17" i="8"/>
  <c r="D17" i="8"/>
  <c r="C17" i="8"/>
  <c r="P16" i="8"/>
  <c r="J16" i="8"/>
  <c r="D16" i="8"/>
  <c r="C16" i="8"/>
  <c r="R18" i="8" l="1"/>
  <c r="R17" i="8"/>
  <c r="R16" i="8"/>
  <c r="P18" i="16"/>
  <c r="J18" i="16"/>
  <c r="D18" i="16"/>
  <c r="C18" i="16"/>
  <c r="P17" i="16"/>
  <c r="J17" i="16"/>
  <c r="R17" i="16" s="1"/>
  <c r="D17" i="16"/>
  <c r="C17" i="16"/>
  <c r="P16" i="16"/>
  <c r="J16" i="16"/>
  <c r="R16" i="16" s="1"/>
  <c r="D16" i="16"/>
  <c r="C16" i="16"/>
  <c r="P15" i="16"/>
  <c r="J15" i="16"/>
  <c r="D15" i="16"/>
  <c r="C15" i="16"/>
  <c r="Q14" i="3"/>
  <c r="K15" i="3"/>
  <c r="S15" i="3" s="1"/>
  <c r="K14" i="3"/>
  <c r="D14" i="3"/>
  <c r="C14" i="3"/>
  <c r="Q11" i="3"/>
  <c r="Q10" i="3"/>
  <c r="K11" i="3"/>
  <c r="K10" i="3"/>
  <c r="S10" i="3" s="1"/>
  <c r="S14" i="3" l="1"/>
  <c r="S11" i="3"/>
  <c r="R18" i="16"/>
  <c r="R15" i="16"/>
  <c r="D10" i="3"/>
  <c r="C10" i="3"/>
  <c r="Q8" i="3"/>
  <c r="Q7" i="3"/>
  <c r="K8" i="3"/>
  <c r="K7" i="3"/>
  <c r="D7" i="3"/>
  <c r="C7" i="3"/>
  <c r="S7" i="3" l="1"/>
  <c r="S8" i="3"/>
  <c r="P34" i="5"/>
  <c r="J34" i="5"/>
  <c r="D34" i="5"/>
  <c r="C34" i="5"/>
  <c r="P33" i="5"/>
  <c r="J33" i="5"/>
  <c r="D33" i="5"/>
  <c r="C33" i="5"/>
  <c r="P32" i="5"/>
  <c r="J32" i="5"/>
  <c r="D32" i="5"/>
  <c r="C32" i="5"/>
  <c r="P31" i="5"/>
  <c r="J31" i="5"/>
  <c r="D31" i="5"/>
  <c r="C31" i="5"/>
  <c r="P30" i="5"/>
  <c r="J30" i="5"/>
  <c r="D30" i="5"/>
  <c r="C30" i="5"/>
  <c r="P29" i="5"/>
  <c r="J29" i="5"/>
  <c r="D29" i="5"/>
  <c r="C29" i="5"/>
  <c r="P28" i="5"/>
  <c r="J28" i="5"/>
  <c r="D28" i="5"/>
  <c r="C28" i="5"/>
  <c r="R29" i="5" l="1"/>
  <c r="R31" i="5"/>
  <c r="R28" i="5"/>
  <c r="R34" i="5"/>
  <c r="R33" i="5"/>
  <c r="R32" i="5"/>
  <c r="R30" i="5"/>
  <c r="P27" i="5"/>
  <c r="J27" i="5"/>
  <c r="D27" i="5"/>
  <c r="C27" i="5"/>
  <c r="P26" i="5"/>
  <c r="J26" i="5"/>
  <c r="D26" i="5"/>
  <c r="C26" i="5"/>
  <c r="P25" i="5"/>
  <c r="J25" i="5"/>
  <c r="D25" i="5"/>
  <c r="C25" i="5"/>
  <c r="P24" i="5"/>
  <c r="J24" i="5"/>
  <c r="D24" i="5"/>
  <c r="C24" i="5"/>
  <c r="P23" i="5"/>
  <c r="J23" i="5"/>
  <c r="D23" i="5"/>
  <c r="C23" i="5"/>
  <c r="P22" i="5"/>
  <c r="C22" i="5"/>
  <c r="D22" i="5"/>
  <c r="P21" i="5"/>
  <c r="C21" i="5"/>
  <c r="D21" i="5"/>
  <c r="J22" i="5"/>
  <c r="P20" i="5"/>
  <c r="D20" i="5"/>
  <c r="C20" i="5"/>
  <c r="P19" i="5"/>
  <c r="J19" i="5"/>
  <c r="J20" i="5"/>
  <c r="R20" i="5" s="1"/>
  <c r="J21" i="5"/>
  <c r="C19" i="5"/>
  <c r="D19" i="5"/>
  <c r="J18" i="5"/>
  <c r="P18" i="5"/>
  <c r="P17" i="5"/>
  <c r="J17" i="5"/>
  <c r="C13" i="5"/>
  <c r="C14" i="5"/>
  <c r="C15" i="5"/>
  <c r="C16" i="5"/>
  <c r="C17" i="5"/>
  <c r="R19" i="5" l="1"/>
  <c r="R25" i="5"/>
  <c r="R27" i="5"/>
  <c r="R21" i="5"/>
  <c r="R26" i="5"/>
  <c r="R24" i="5"/>
  <c r="R23" i="5"/>
  <c r="R22" i="5"/>
  <c r="P16" i="5"/>
  <c r="J16" i="5"/>
  <c r="R17" i="5"/>
  <c r="R18" i="5"/>
  <c r="P15" i="5"/>
  <c r="J15" i="5"/>
  <c r="D17" i="5"/>
  <c r="D16" i="5"/>
  <c r="D15" i="5"/>
  <c r="P5" i="21"/>
  <c r="D8" i="16"/>
  <c r="R15" i="5" l="1"/>
  <c r="R16" i="5"/>
  <c r="P14" i="15"/>
  <c r="J14" i="15"/>
  <c r="D14" i="15"/>
  <c r="C14" i="15"/>
  <c r="P13" i="15"/>
  <c r="J13" i="15"/>
  <c r="D13" i="15"/>
  <c r="C13" i="15"/>
  <c r="R14" i="15" l="1"/>
  <c r="R13" i="15"/>
  <c r="N11" i="17" l="1"/>
  <c r="M11" i="17"/>
  <c r="J5" i="17"/>
  <c r="P5" i="17"/>
  <c r="D5" i="17"/>
  <c r="C5" i="17"/>
  <c r="R5" i="17" l="1"/>
  <c r="C6" i="15"/>
  <c r="D6" i="15"/>
  <c r="C7" i="15"/>
  <c r="D7" i="15"/>
  <c r="C8" i="15"/>
  <c r="D8" i="15"/>
  <c r="C9" i="15"/>
  <c r="D9" i="15"/>
  <c r="C10" i="15"/>
  <c r="D10" i="15"/>
  <c r="C11" i="15"/>
  <c r="D11" i="15"/>
  <c r="C12" i="15"/>
  <c r="D12" i="15"/>
  <c r="D5" i="15"/>
  <c r="C5" i="15"/>
  <c r="P12" i="15"/>
  <c r="J12" i="15"/>
  <c r="P11" i="15"/>
  <c r="J11" i="15"/>
  <c r="R11" i="15" l="1"/>
  <c r="R12" i="15"/>
  <c r="C11" i="5"/>
  <c r="C5" i="5"/>
  <c r="C6" i="5"/>
  <c r="C7" i="5"/>
  <c r="C8" i="5"/>
  <c r="C9" i="5"/>
  <c r="C10" i="5"/>
  <c r="D5" i="5"/>
  <c r="D6" i="5"/>
  <c r="D7" i="5"/>
  <c r="D8" i="5"/>
  <c r="D9" i="5"/>
  <c r="D10" i="5"/>
  <c r="D11" i="5"/>
  <c r="D12" i="5"/>
  <c r="D13" i="5"/>
  <c r="D14" i="5"/>
  <c r="D18" i="5"/>
  <c r="D4" i="5"/>
  <c r="C4" i="5"/>
  <c r="O14" i="21" l="1"/>
  <c r="N14" i="21"/>
  <c r="M14" i="21"/>
  <c r="O10" i="21"/>
  <c r="N10" i="21"/>
  <c r="M10" i="21"/>
  <c r="J4" i="8"/>
  <c r="P4" i="8"/>
  <c r="D4" i="8"/>
  <c r="C4" i="8"/>
  <c r="R4" i="8" l="1"/>
  <c r="C12" i="5"/>
  <c r="C18" i="5"/>
  <c r="P6" i="17"/>
  <c r="P7" i="17"/>
  <c r="P8" i="17"/>
  <c r="P9" i="17"/>
  <c r="O11" i="17" l="1"/>
  <c r="C4" i="10" l="1"/>
  <c r="D4" i="10"/>
  <c r="C5" i="10"/>
  <c r="D5" i="10"/>
  <c r="C3" i="10"/>
  <c r="P6" i="21"/>
  <c r="J6" i="21"/>
  <c r="R6" i="21" s="1"/>
  <c r="D6" i="21"/>
  <c r="C6" i="21"/>
  <c r="J5" i="21"/>
  <c r="R5" i="21" s="1"/>
  <c r="D5" i="21"/>
  <c r="C5" i="21"/>
  <c r="P15" i="8"/>
  <c r="J15" i="8"/>
  <c r="D15" i="8"/>
  <c r="C15" i="8"/>
  <c r="P14" i="8"/>
  <c r="J14" i="8"/>
  <c r="D14" i="8"/>
  <c r="C14" i="8"/>
  <c r="P13" i="8"/>
  <c r="J13" i="8"/>
  <c r="D13" i="8"/>
  <c r="C13" i="8"/>
  <c r="P11" i="8"/>
  <c r="J11" i="8"/>
  <c r="D11" i="8"/>
  <c r="C11" i="8"/>
  <c r="P10" i="8"/>
  <c r="J10" i="8"/>
  <c r="D10" i="8"/>
  <c r="C10" i="8"/>
  <c r="P12" i="8"/>
  <c r="J12" i="8"/>
  <c r="D12" i="8"/>
  <c r="C12" i="8"/>
  <c r="P9" i="8"/>
  <c r="J9" i="8"/>
  <c r="D9" i="8"/>
  <c r="C9" i="8"/>
  <c r="P8" i="8"/>
  <c r="J8" i="8"/>
  <c r="D8" i="8"/>
  <c r="C8" i="8"/>
  <c r="P7" i="8"/>
  <c r="J7" i="8"/>
  <c r="D7" i="8"/>
  <c r="C7" i="8"/>
  <c r="P6" i="8"/>
  <c r="J6" i="8"/>
  <c r="D6" i="8"/>
  <c r="C6" i="8"/>
  <c r="P5" i="8"/>
  <c r="J5" i="8"/>
  <c r="D5" i="8"/>
  <c r="C5" i="8"/>
  <c r="P14" i="16"/>
  <c r="J14" i="16"/>
  <c r="D14" i="16"/>
  <c r="C14" i="16"/>
  <c r="P13" i="16"/>
  <c r="J13" i="16"/>
  <c r="D13" i="16"/>
  <c r="C13" i="16"/>
  <c r="P12" i="16"/>
  <c r="J12" i="16"/>
  <c r="D12" i="16"/>
  <c r="C12" i="16"/>
  <c r="P11" i="16"/>
  <c r="J11" i="16"/>
  <c r="D11" i="16"/>
  <c r="C11" i="16"/>
  <c r="P10" i="16"/>
  <c r="J10" i="16"/>
  <c r="D10" i="16"/>
  <c r="C10" i="16"/>
  <c r="P9" i="16"/>
  <c r="J9" i="16"/>
  <c r="D9" i="16"/>
  <c r="C9" i="16"/>
  <c r="P8" i="16"/>
  <c r="J8" i="16"/>
  <c r="C8" i="16"/>
  <c r="P7" i="16"/>
  <c r="J7" i="16"/>
  <c r="D7" i="16"/>
  <c r="C7" i="16"/>
  <c r="P6" i="16"/>
  <c r="J6" i="16"/>
  <c r="D6" i="16"/>
  <c r="C6" i="16"/>
  <c r="P5" i="16"/>
  <c r="J5" i="16"/>
  <c r="D5" i="16"/>
  <c r="C5" i="16"/>
  <c r="D4" i="21"/>
  <c r="C4" i="21"/>
  <c r="D4" i="16"/>
  <c r="C4" i="16"/>
  <c r="P14" i="5"/>
  <c r="J14" i="5"/>
  <c r="P13" i="5"/>
  <c r="J13" i="5"/>
  <c r="P12" i="5"/>
  <c r="J12" i="5"/>
  <c r="P11" i="5"/>
  <c r="J11" i="5"/>
  <c r="P10" i="5"/>
  <c r="J10" i="5"/>
  <c r="P9" i="5"/>
  <c r="J9" i="5"/>
  <c r="P8" i="5"/>
  <c r="J8" i="5"/>
  <c r="P7" i="5"/>
  <c r="J7" i="5"/>
  <c r="P6" i="5"/>
  <c r="J6" i="5"/>
  <c r="P5" i="5"/>
  <c r="J5" i="5"/>
  <c r="R5" i="5" s="1"/>
  <c r="J9" i="17"/>
  <c r="R9" i="17" s="1"/>
  <c r="D9" i="17"/>
  <c r="C9" i="17"/>
  <c r="J8" i="17"/>
  <c r="R8" i="17" s="1"/>
  <c r="D8" i="17"/>
  <c r="C8" i="17"/>
  <c r="J7" i="17"/>
  <c r="R7" i="17" s="1"/>
  <c r="D7" i="17"/>
  <c r="C7" i="17"/>
  <c r="J6" i="17"/>
  <c r="R6" i="17" s="1"/>
  <c r="D6" i="17"/>
  <c r="C6" i="17"/>
  <c r="D4" i="17"/>
  <c r="C4" i="17"/>
  <c r="P10" i="15"/>
  <c r="J10" i="15"/>
  <c r="P9" i="15"/>
  <c r="J9" i="15"/>
  <c r="P8" i="15"/>
  <c r="J8" i="15"/>
  <c r="P7" i="15"/>
  <c r="J7" i="15"/>
  <c r="P6" i="15"/>
  <c r="J6" i="15"/>
  <c r="H9" i="10"/>
  <c r="D9" i="10"/>
  <c r="C9" i="10"/>
  <c r="H8" i="10"/>
  <c r="D8" i="10"/>
  <c r="C8" i="10"/>
  <c r="H7" i="10"/>
  <c r="D7" i="10"/>
  <c r="C7" i="10"/>
  <c r="H6" i="10"/>
  <c r="D6" i="10"/>
  <c r="C6" i="10"/>
  <c r="H5" i="10"/>
  <c r="H3" i="10"/>
  <c r="H4" i="10"/>
  <c r="D3" i="10"/>
  <c r="K5" i="3"/>
  <c r="K4" i="3"/>
  <c r="D4" i="3"/>
  <c r="Q5" i="3"/>
  <c r="C4" i="3"/>
  <c r="R9" i="16" l="1"/>
  <c r="R10" i="16"/>
  <c r="R10" i="15"/>
  <c r="R6" i="5"/>
  <c r="R8" i="15"/>
  <c r="R9" i="15"/>
  <c r="R5" i="16"/>
  <c r="R7" i="16"/>
  <c r="R14" i="16"/>
  <c r="R13" i="16"/>
  <c r="R12" i="16"/>
  <c r="R10" i="8"/>
  <c r="R13" i="8"/>
  <c r="R15" i="8"/>
  <c r="R6" i="8"/>
  <c r="R12" i="8"/>
  <c r="R11" i="8"/>
  <c r="R14" i="8"/>
  <c r="R11" i="16"/>
  <c r="R9" i="8"/>
  <c r="R8" i="8"/>
  <c r="R7" i="8"/>
  <c r="R5" i="8"/>
  <c r="R13" i="5"/>
  <c r="R10" i="5"/>
  <c r="R14" i="5"/>
  <c r="R8" i="16"/>
  <c r="R6" i="16"/>
  <c r="R7" i="5"/>
  <c r="R11" i="5"/>
  <c r="R12" i="5"/>
  <c r="R9" i="5"/>
  <c r="R8" i="5"/>
  <c r="R7" i="15"/>
  <c r="R6" i="15"/>
  <c r="S5" i="3"/>
  <c r="Q4" i="3"/>
  <c r="J4" i="21"/>
  <c r="P4" i="21"/>
  <c r="J4" i="5"/>
  <c r="P4" i="5"/>
  <c r="J5" i="15"/>
  <c r="P5" i="15"/>
  <c r="J4" i="17"/>
  <c r="R4" i="17" s="1"/>
  <c r="P4" i="17"/>
  <c r="P4" i="16"/>
  <c r="R4" i="21" l="1"/>
  <c r="R4" i="5"/>
  <c r="R5" i="15"/>
  <c r="S4" i="3"/>
  <c r="J4" i="16"/>
  <c r="R4" i="16" s="1"/>
</calcChain>
</file>

<file path=xl/sharedStrings.xml><?xml version="1.0" encoding="utf-8"?>
<sst xmlns="http://schemas.openxmlformats.org/spreadsheetml/2006/main" count="4876" uniqueCount="940">
  <si>
    <t>Persona Natural</t>
  </si>
  <si>
    <t>Oficio</t>
  </si>
  <si>
    <t>MARIA RAQUEL LOZANO LASSO</t>
  </si>
  <si>
    <t>Personal</t>
  </si>
  <si>
    <t xml:space="preserve"> </t>
  </si>
  <si>
    <t xml:space="preserve">  </t>
  </si>
  <si>
    <t xml:space="preserve"> Tramite</t>
  </si>
  <si>
    <t>N/A</t>
  </si>
  <si>
    <t>Asignado</t>
  </si>
  <si>
    <t xml:space="preserve"> SANDRA OVIEDO</t>
  </si>
  <si>
    <t xml:space="preserve"> SOLICITUD DE TRASLADO POR PERMUTA O POR CONVOCATORIA. </t>
  </si>
  <si>
    <t xml:space="preserve"> RECURSOS HUMANOS</t>
  </si>
  <si>
    <t>Ciudadano</t>
  </si>
  <si>
    <t>Numero de identificación de ciudadano</t>
  </si>
  <si>
    <t>CC</t>
  </si>
  <si>
    <t>TRASLADO</t>
  </si>
  <si>
    <t>Municipio o Dpto</t>
  </si>
  <si>
    <t>IEM</t>
  </si>
  <si>
    <t>edad</t>
  </si>
  <si>
    <t>folios</t>
  </si>
  <si>
    <t>Fecha Vencimiento</t>
  </si>
  <si>
    <t>Fecha de creación</t>
  </si>
  <si>
    <t>Contenidos</t>
  </si>
  <si>
    <t>Dependencias</t>
  </si>
  <si>
    <t>No.</t>
  </si>
  <si>
    <t>SAC</t>
  </si>
  <si>
    <t>aplicación de requisitos minimos</t>
  </si>
  <si>
    <t>observaciones</t>
  </si>
  <si>
    <t>IEM ASPIRA</t>
  </si>
  <si>
    <t>Entity ID</t>
  </si>
  <si>
    <t>Tipo de Usuario (Persona Natural o Juridica)</t>
  </si>
  <si>
    <t>Tipo de Ciudadano</t>
  </si>
  <si>
    <t>Tipo de documento</t>
  </si>
  <si>
    <t>Días de vencimiento</t>
  </si>
  <si>
    <t>Creador</t>
  </si>
  <si>
    <t>Estado</t>
  </si>
  <si>
    <t>Canal</t>
  </si>
  <si>
    <t>Fecha de última modificación</t>
  </si>
  <si>
    <t xml:space="preserve">Funcionarios responsables </t>
  </si>
  <si>
    <t>Fecha de Cierre</t>
  </si>
  <si>
    <t>Eje temático</t>
  </si>
  <si>
    <t>No Pertenece aquí</t>
  </si>
  <si>
    <t>Tipo de requerimiento</t>
  </si>
  <si>
    <t>Ciencias Sociales</t>
  </si>
  <si>
    <t>Docente</t>
  </si>
  <si>
    <t>CAICEDO BUSTOS, KELLY ALBERTO</t>
  </si>
  <si>
    <t>CORAL ORDOÑEZ, RICHARD ALEXANDER</t>
  </si>
  <si>
    <t>HIDALGO SUAREZ, WILSON  STEVEN</t>
  </si>
  <si>
    <t xml:space="preserve"> VACANTES TEMPORALES</t>
  </si>
  <si>
    <t xml:space="preserve"> CONCURSOS PUBLICO DE MERITOS Y CONVOCATORIAS INTERNAS</t>
  </si>
  <si>
    <t xml:space="preserve"> COMUNICACIONES ENTE TERRITORIAL</t>
  </si>
  <si>
    <t>Meses</t>
  </si>
  <si>
    <t>dias</t>
  </si>
  <si>
    <t>Años</t>
  </si>
  <si>
    <t>Area de Nombramiento</t>
  </si>
  <si>
    <t>Solicitud</t>
  </si>
  <si>
    <t>Cedula</t>
  </si>
  <si>
    <t>ETC</t>
  </si>
  <si>
    <t>Area de Inscripcion</t>
  </si>
  <si>
    <t xml:space="preserve">IEM </t>
  </si>
  <si>
    <t>Folios</t>
  </si>
  <si>
    <t>Aplicación Requisitos Minismos para Inscripcion Proceso Ordinario de Traslado</t>
  </si>
  <si>
    <t>Requisito del Perfil</t>
  </si>
  <si>
    <t>Requisito Permanencia</t>
  </si>
  <si>
    <t>Criterios de Traslado de Docentes del Municipio de Pasto</t>
  </si>
  <si>
    <t>Aplicación de Criterio Para Traslado</t>
  </si>
  <si>
    <t>Observaciones</t>
  </si>
  <si>
    <t xml:space="preserve">permanencia </t>
  </si>
  <si>
    <t>RUBY ESPERANZA</t>
  </si>
  <si>
    <t>16/11/2018</t>
  </si>
  <si>
    <t xml:space="preserve"> 16/11/2018</t>
  </si>
  <si>
    <t>07/12/2018</t>
  </si>
  <si>
    <t>13/11/2018</t>
  </si>
  <si>
    <t>05/12/2018</t>
  </si>
  <si>
    <t>14/11/2018</t>
  </si>
  <si>
    <t>31/12/2018</t>
  </si>
  <si>
    <t>2018PQR14173</t>
  </si>
  <si>
    <t>PARRA VALLEJO, MARIO JAVIER</t>
  </si>
  <si>
    <t>SOLICITU DE TRASLADO DENTRO DEL PROCESO DE TRASLADO 2018 - ANEXA 34 FOLIOS</t>
  </si>
  <si>
    <t>2018PQR14172</t>
  </si>
  <si>
    <t>ORTEGA VILLARREAL, ROSS MERY</t>
  </si>
  <si>
    <t>SOLICITUD DE TRASLADO DENTRO DEL PROCESO DE TRASLADOS 2018 - 80 FOLIOS</t>
  </si>
  <si>
    <t>06/12/2018</t>
  </si>
  <si>
    <t>15/11/2018</t>
  </si>
  <si>
    <t>2018PQR14161</t>
  </si>
  <si>
    <t>PROCESO ORDINARIO DE TRASLADO CC No.5204267 DE PASTO ANEXA  72 FOLIOS</t>
  </si>
  <si>
    <t xml:space="preserve"> 15/11/2018</t>
  </si>
  <si>
    <t>2018PQR14133</t>
  </si>
  <si>
    <t>LOZA ESTRADA, DELIA LUCIA</t>
  </si>
  <si>
    <t>28/12/2018</t>
  </si>
  <si>
    <t>PROCESO ORDINARIO DE TRASLADO CC No.30733807 DE PASTO ANEXA 17 FOLIOS</t>
  </si>
  <si>
    <t>2018PQR14126</t>
  </si>
  <si>
    <t>PROCESO ORDINARIO DE TRASLADO CC No.87070028 DE PASTO DE BOGOTA ANEXA 29 FOLIOS</t>
  </si>
  <si>
    <t>2018PQR14120</t>
  </si>
  <si>
    <t>ORDONEZ MUÑOZ, DEIBY ASCENSION</t>
  </si>
  <si>
    <t>PROCESO ORDINARIO DE TRASLADO CC No.27275137  DE LA CRUZ ANEXA 7 FOLIOS</t>
  </si>
  <si>
    <t>2018PQR14119</t>
  </si>
  <si>
    <t>TORO PEREZ, DIEGO ARMANDO</t>
  </si>
  <si>
    <t>PROCESO ORDINARIO DE TRASLADO CC No.87064288 DE PASTO  ANEXA 9 FOLIOS</t>
  </si>
  <si>
    <t>2018PQR14117</t>
  </si>
  <si>
    <t>CABRERA BARON, LUCY ANDREA</t>
  </si>
  <si>
    <t>PROCESO ORDINARIO DE TRASLADO CC No.59833112 DE PASTO ANEXA 10 FOLIOS</t>
  </si>
  <si>
    <t>2018PQR14116</t>
  </si>
  <si>
    <t>PROCESO ORDINARIO DE TRASLADO CC No.12998754 DE PASTO ANEXA 44 FOLIOS</t>
  </si>
  <si>
    <t>2018PQR14097</t>
  </si>
  <si>
    <t>RODRIGUEZ GONZALEZ, JESUS ALBERTO</t>
  </si>
  <si>
    <t>PROCESO ORDINARIO DE TRASLADO CC No.79331429 DE BOGOTA ANEXA 14 FOLIOS</t>
  </si>
  <si>
    <t>2018PQR14095</t>
  </si>
  <si>
    <t>DISCIPLINARIO, CONTROL INTERNO</t>
  </si>
  <si>
    <t>LA DIRECTORA ANA SOFIA ORTIZ OBANDO -1310-2082-2018 -  REFERENCIA :  PROCESO DISCIPLINARIO No.033-2016 -  ME PERMITO SOLICITARLE SU COMPARECENCIA EN LA DIRECCION DE CONTROL INTERNO DISCIPLINARIO, EL DIA VEINTIUNO (21) DE NOVIEMBRE DE 2018 A LAS DIEZ (10:0</t>
  </si>
  <si>
    <t>2018PQR14108</t>
  </si>
  <si>
    <t>COLLAZOS ORTIZ, NELLY FABIOLA</t>
  </si>
  <si>
    <t>PROCESO ORDINARIO DE TRASLADO CC No.51695311DE BOGOTA ANEXA 10 FOLIOS</t>
  </si>
  <si>
    <t>2018PQR14045</t>
  </si>
  <si>
    <t>MONCAYO GIRALDO EUDOXIA</t>
  </si>
  <si>
    <t>ME PERMITO SOLICITAR LA POSIBILIDAD DEL TRASLADO COMO DIRECTIVO DOCENTE, DE LA IEM PEDAGOGICO A UNA INSTITUCION DEL MUNICIPIO DE PASTO DE CARACTER RURAL, DE ACUERDO A LA DISPONIBILIDAD EXISTENTE , CONSIDERANDO MIS DIFICULTADES DE SALUD</t>
  </si>
  <si>
    <t>2018PQR14102</t>
  </si>
  <si>
    <t>\"SANTA TERESITA\", INSTITUCION EDUCATIVA MUNICIPAL</t>
  </si>
  <si>
    <t>814000786-3</t>
  </si>
  <si>
    <t>AURA EDILMA GUERRERO JOJOA COORDINADORA DE PRIMARIA -   SOLICITO SE TENGA EN CUENTA AL DOCENTE JAVIER ENRIQUE CALVACHE SOLARTE , CC No.12986606 DE PASTO COMO REEMPLAZO ANTE LA INCAPACIDAD DE LA PROFESORA ENMA LETICIA BENAVIDES DUEÑAS</t>
  </si>
  <si>
    <t xml:space="preserve"> 14/11/2018</t>
  </si>
  <si>
    <t>2018PQR14034</t>
  </si>
  <si>
    <t>CORDOBA REVELO, LUCILA ESMERALDA</t>
  </si>
  <si>
    <t>27/12/2018</t>
  </si>
  <si>
    <t>PROCESO ORDINARIO DE TRASLADO  CC No.36996760 FOLIOS 34</t>
  </si>
  <si>
    <t>2018PQR13964</t>
  </si>
  <si>
    <t>BASTIDAS MUÑOZ, CARLOS ALFREDO</t>
  </si>
  <si>
    <t>26/12/2018</t>
  </si>
  <si>
    <t>PROCESO ORDINARIO DE TRASLADO  CC No.12978580 FOLIOS 24</t>
  </si>
  <si>
    <t>NIDIA DEL ROSARIO MUÑOZ DE DULCE</t>
  </si>
  <si>
    <t>Permuta</t>
  </si>
  <si>
    <t>ipiales</t>
  </si>
  <si>
    <t>Pasto</t>
  </si>
  <si>
    <t>Gabriel Garcia Marquez</t>
  </si>
  <si>
    <t>Maria Goretti</t>
  </si>
  <si>
    <t>Idioma Extranjero- Ingles</t>
  </si>
  <si>
    <t>No, presenta Certificado expedido por el Rector de la IEM/CEM</t>
  </si>
  <si>
    <t>No Aplican Traslado</t>
  </si>
  <si>
    <t>Traslado</t>
  </si>
  <si>
    <t>Nariño</t>
  </si>
  <si>
    <t>Pablo VI</t>
  </si>
  <si>
    <t>IEM Santa Teresita</t>
  </si>
  <si>
    <t>Traslado por razonez de salud de hijos dependientes</t>
  </si>
  <si>
    <t>Solicitud del Traslado de Traslado de Docentes Otra ETC</t>
  </si>
  <si>
    <t>Revision Documentos</t>
  </si>
  <si>
    <t>No cumple con los criterios de Traslado</t>
  </si>
  <si>
    <t>Educacion Religiosa</t>
  </si>
  <si>
    <t>Area de Inscricion</t>
  </si>
  <si>
    <t>Huila</t>
  </si>
  <si>
    <t>IEM Santa Martha</t>
  </si>
  <si>
    <t>Ciudad de Pasto</t>
  </si>
  <si>
    <t>2018PQR14275</t>
  </si>
  <si>
    <t>ZAMBRANO JOJOA, JESUS AQUILINO</t>
  </si>
  <si>
    <t>02/01/2019</t>
  </si>
  <si>
    <t>19/11/2018</t>
  </si>
  <si>
    <t xml:space="preserve"> 20/11/2018</t>
  </si>
  <si>
    <t>PROCESO ORDINARIO DE TRASLADO CC No.98399647 DE PASTO ANEXA:  40 FOLIOS</t>
  </si>
  <si>
    <t>2018PQR14272</t>
  </si>
  <si>
    <t>JIMENEZ PORTILLA, TATIANA</t>
  </si>
  <si>
    <t>PROCESO ORDINARIO DE TRASLADO CC No.1085270031 DE PASTO ANEXA:  63 FOLIOS</t>
  </si>
  <si>
    <t>2018PQR14267</t>
  </si>
  <si>
    <t>PRADO PATIÑO, RICARDO ARMANDO</t>
  </si>
  <si>
    <t>PROCESO ORDINARIO DE TRASLADO CC No.87062583 DE PASTO ANEXA:  36 FOLIOS</t>
  </si>
  <si>
    <t>2018PQR14263</t>
  </si>
  <si>
    <t>VALLEJO LINARES, HUGO HERNAN</t>
  </si>
  <si>
    <t>PROCESO ORDINARIO DE TRASLADO CC No.98385063 DE PASTO ANEXA:  16 FOLIOS</t>
  </si>
  <si>
    <t>2018PQR14258</t>
  </si>
  <si>
    <t>BRAVO PANTOJA, PEDRO NEL</t>
  </si>
  <si>
    <t>PROCESO ORDINARIO DE TRASLADO CC No.98379476 DE ILES  ANEXA:  91 FOLIOS</t>
  </si>
  <si>
    <t>2018PQR14254</t>
  </si>
  <si>
    <t>CASTRO PADILLA, MARTIN MAURICIO</t>
  </si>
  <si>
    <t>PROCESO ORDINARIO DE TRASLADO CC No.98384746 DE PASTO CC No.98384746 ANEXA:  43 FOLIOS</t>
  </si>
  <si>
    <t>2018PQR14249</t>
  </si>
  <si>
    <t>CABRERA BOTINA, AURA MARINA</t>
  </si>
  <si>
    <t>PROCESO  ORDINARIO DE TRASLADO CC No.59314917 DE PASTO ANEXA 11 FOLIOS</t>
  </si>
  <si>
    <t>2018PQR14253</t>
  </si>
  <si>
    <t>VILLARREAL TORRES, HTA. LILA VICTORIA</t>
  </si>
  <si>
    <t>Persona Juridica</t>
  </si>
  <si>
    <t>Rector.</t>
  </si>
  <si>
    <t>Web</t>
  </si>
  <si>
    <t>10/12/2018</t>
  </si>
  <si>
    <t>Solicitud ampliación contrato docentes provisionales.</t>
  </si>
  <si>
    <t>2018PQR14227</t>
  </si>
  <si>
    <t>ARTEMIO MENDOZA CARVAJAL, INSTITUCION EDUCATIVA MUNICIPAL</t>
  </si>
  <si>
    <t>800115970-6</t>
  </si>
  <si>
    <t>En tramite</t>
  </si>
  <si>
    <t>18/11/2018</t>
  </si>
  <si>
    <t xml:space="preserve"> 19/11/2018</t>
  </si>
  <si>
    <t xml:space="preserve"> NOVEDADES DE ESTABLECIMIENTOS EDUCATIVOS</t>
  </si>
  <si>
    <t xml:space="preserve">JULIA ESTHER MEDINA M. Y OTROS - LOS ABAJO FIRMANTES DOCENTES DE LA IEM ARTEMIO MENDOZA CARVAJAL , COMO PARTICIPES DE LA CONSTRUCCION CONSTANTE DE UNA NUEVA INSTITUCION, BASADA EN LA FORMACION DE MEJORES SERES HUMANOS Y BUENOS CIUDADANOS, EN ESTE MOMENTO </t>
  </si>
  <si>
    <t>2018PQR14241</t>
  </si>
  <si>
    <t>DEPARTAMENTAL, SECRETARIA DE EDUCACION</t>
  </si>
  <si>
    <t xml:space="preserve">ISABEL CRISTINA SANTACRUZ LOPEZ PROFESIONAL UNIVERSITARIO RECURSOS HUMANOS SED -  REFERENCIA:   SOLICITA VIABILIDAD CONVENIO INTERADMINISTRATIVO DE TRASLADODE LA DOCENTE GLOIRA ALICIA VALLEJOS YELA CC No.36930974  REQUIERE  TRASLAO A PASTO ACTUALMENTE SE </t>
  </si>
  <si>
    <t>2018PQR14219</t>
  </si>
  <si>
    <t>ESPAÑA JOJOA, ADRIANA ALICIA</t>
  </si>
  <si>
    <t xml:space="preserve"> PLANTA DE CARGOS</t>
  </si>
  <si>
    <t>DOCENTE DE BASICA PRIMARIA EN LA INSTITUCION EDUCATIVA MUNICIPAL CIUDAD DE PASTO SEDE CENTRAL PRIMARIA Y SONIA ELENA MAZUERA DELGADO CC No.59815182 DE PASTO, LABORO COMO DOCENTE  DE BASICA PRIMARIA EN LA INSTITUCION EDUCATIVA SAN JUAN BOSCO SEDE MADRE CAR</t>
  </si>
  <si>
    <t>2018PQR14200</t>
  </si>
  <si>
    <t>ERAZO ZAMBRANO, MARIA ELENA</t>
  </si>
  <si>
    <t>SOLICITUD DE TRASLADO DENTRO DEL PROCESO ORDINARIO DE TRASLADOS 2018. _x000D_
ANEXA 13 FOLIOS</t>
  </si>
  <si>
    <t>2018PQR14190</t>
  </si>
  <si>
    <t>PAREDES ANDRADE, HENRY</t>
  </si>
  <si>
    <t>SOLICITUD DE TRASLADO DENTRO DEL PROCESO ORDINARIO DE TRASLADOS 2018. 18 FOLIOS</t>
  </si>
  <si>
    <t>IEM Mondeyal</t>
  </si>
  <si>
    <t>IEM Agropecuariala Vega</t>
  </si>
  <si>
    <t>Criterio No especificado o  el Criterio No existe en el Decreto de Traslado</t>
  </si>
  <si>
    <t>IEM LA FLORIDA</t>
  </si>
  <si>
    <t>Otra Especialidad</t>
  </si>
  <si>
    <t>Tecnologia E Informatica</t>
  </si>
  <si>
    <t>El Socorro</t>
  </si>
  <si>
    <t>Tumaco</t>
  </si>
  <si>
    <t>CIUDADELA MIXTA COLOMBIA</t>
  </si>
  <si>
    <t>Tecnico Industrial</t>
  </si>
  <si>
    <t>Obonuco</t>
  </si>
  <si>
    <t>Policarpa</t>
  </si>
  <si>
    <t>Etica y Valores</t>
  </si>
  <si>
    <t>Traslado por razones de salud de su Conyuge o Compañera Permanente</t>
  </si>
  <si>
    <t>Humanidades Lengua Castellana</t>
  </si>
  <si>
    <t>Normal Superior de Pasto</t>
  </si>
  <si>
    <t>No Procede Inscricion, como tampoco estudios de criterios</t>
  </si>
  <si>
    <t>No Procede Inscricion, como tampoco Estudios de Criterios</t>
  </si>
  <si>
    <t>Tecnico Maria Auxilidora</t>
  </si>
  <si>
    <t>Luis Eduardo Mora Osejo</t>
  </si>
  <si>
    <t>Luis eduardo Mora Osejo</t>
  </si>
  <si>
    <t>IEM santa Teresita</t>
  </si>
  <si>
    <t>San Jose</t>
  </si>
  <si>
    <t>Ciudadela la Paz</t>
  </si>
  <si>
    <t>Inmaculada Concepcion</t>
  </si>
  <si>
    <t>Educacion Fisica Recreacion y Deportes</t>
  </si>
  <si>
    <t>Gualmatan</t>
  </si>
  <si>
    <t>Ricaurte</t>
  </si>
  <si>
    <t>Jose Felix Jimenez</t>
  </si>
  <si>
    <t>Putumayo</t>
  </si>
  <si>
    <t>Antonio Nariño</t>
  </si>
  <si>
    <t xml:space="preserve">San Fransico de asis de Iles </t>
  </si>
  <si>
    <t>Los Cauchos</t>
  </si>
  <si>
    <t>Sagrado Corazon de Jesus</t>
  </si>
  <si>
    <t>Ciencias Naturales - Quimica</t>
  </si>
  <si>
    <t>Jose Antonio Galan de Iles</t>
  </si>
  <si>
    <t>Rector</t>
  </si>
  <si>
    <t>El Encano</t>
  </si>
  <si>
    <t>2018PQR14310</t>
  </si>
  <si>
    <t>2018PQR14421</t>
  </si>
  <si>
    <t>MUNICIPAL, I.E.M. LIBERTAD</t>
  </si>
  <si>
    <t>814006334 - 5</t>
  </si>
  <si>
    <t>12/12/2018</t>
  </si>
  <si>
    <t>21/11/2018</t>
  </si>
  <si>
    <t xml:space="preserve"> 21/11/2018</t>
  </si>
  <si>
    <t xml:space="preserve"> VACANTES DEFINITIVAS</t>
  </si>
  <si>
    <t>EL RECTOR PAULO EMILIO DIAZ MONTENEGRO -  REC-SE-166 -11-21-2018-  ME PERMITO SOLICITARLE DE MANERA ESPECIAL, SE PROCEDA A NOMBRAR EL REEMPLAZO DEL PROFESOR JAIME LEONARDO NARVAEZ TARAPUES ÁREA DE MATEMÁTICAS Y FÍSICA , QUIEN SE RETIRO DEL SERVICIO EDUCAT</t>
  </si>
  <si>
    <t>2018PQR14408</t>
  </si>
  <si>
    <t>DIAZ TERAN, SEGUNDO GERARDO</t>
  </si>
  <si>
    <t>Derecho de petición de interés general y/o particular</t>
  </si>
  <si>
    <t>REFERENCIA:   DERECHO DE PETICION -  SOLICITO EN PRIMERA INSTANCIA, SE ME TRASLADE A OTRA INTITUCION EDUCATIVA DE LA CIUDAD DE PASTO, EN LAS MISMAS CONDICIONES QUE TENIA EN LA SEDE MIRAFLORES DE LA INSTITUCION EDUCATIVA MUNICIPAL CIUDAD DE PASTO Y QUE PUE</t>
  </si>
  <si>
    <t>2018PQR14403</t>
  </si>
  <si>
    <t>MARTINEZ ORDOÑEZ, FRANCA BEATRIZ</t>
  </si>
  <si>
    <t>04/01/2019</t>
  </si>
  <si>
    <t>PROCESO ORDINARIO DE TRASLADO CC No.30728217 DE PASTO  ANEXA 10 FOLIOS</t>
  </si>
  <si>
    <t>2018PQR14402</t>
  </si>
  <si>
    <t>REYES SILVA, FLOR ALBA DEL CARMEN</t>
  </si>
  <si>
    <t>PROCESO ORDINARIO DE TRASLADO CC No.43547309 DE MEDELLIN (A) ANEXA 17 FOLIOS</t>
  </si>
  <si>
    <t>2018PQR14399</t>
  </si>
  <si>
    <t>ACOSTA MEJIA, MARIA VICTORIA</t>
  </si>
  <si>
    <t>PROCESO ORDINARIO DE TRASLADO CC No.1085275758 DE PASTO  ANEXA 15 FOLIOS</t>
  </si>
  <si>
    <t>2018PQR14392</t>
  </si>
  <si>
    <t>PONCE MELO, FAVIAN BOLIVAR</t>
  </si>
  <si>
    <t>Correo Certificado</t>
  </si>
  <si>
    <t>PROCESO ORDINARIO DE TRASLADO CC No. 87533199 DE GUAITARILLA  ANEXA 35 FOLIOS</t>
  </si>
  <si>
    <t>2018PQR14390</t>
  </si>
  <si>
    <t>BASTIDAS CERON, WILSON LEON</t>
  </si>
  <si>
    <t>PROCESO ORDINARIO DE TRASLADO CC No.87531713 DE GUAITARILLA ANEXA 11 FOLIOS</t>
  </si>
  <si>
    <t>2018PQR14366</t>
  </si>
  <si>
    <t>11/12/2018</t>
  </si>
  <si>
    <t>20/11/2018</t>
  </si>
  <si>
    <t>FIRMAS DE ESTUDIANTES  GABRIEL ANDRES IGUA AZMAZA  -  LA PRESENTE CON EL FIN DE SOLICITAR LA PERMANENCIA DEL COORDINADOR DE CONVIVENCIA CIRO ALBEIRO MARTINEZ EN LA IEM ARTEMIO MENDOZA CARVAJAL, EN LA CUAL SE ENCONTRABA LABORANDO DURANTE LOS ÚLTIMOS CUATRO</t>
  </si>
  <si>
    <t>2018PQR14388</t>
  </si>
  <si>
    <t>DIAZ DIAZ, NORA</t>
  </si>
  <si>
    <t>PROCESO ORDINARIO DE TRASLADO CC No.27276432 DE LA CRUZ (N)  ANEXA 48 FOLIOS</t>
  </si>
  <si>
    <t>2018PQR14328</t>
  </si>
  <si>
    <t>NARVAEZ TAPIA, ALVARO ANDRES</t>
  </si>
  <si>
    <t>03/01/2019</t>
  </si>
  <si>
    <t>PROCESO ORDINARIO DE TRASLADO CC No.98384801 DE PASTO ANEXA 26 FOLIOS</t>
  </si>
  <si>
    <t>2018PQR14325</t>
  </si>
  <si>
    <t>SANTACRUZ GALINDO, GLADYS</t>
  </si>
  <si>
    <t>PROCESO ORDINARIO DE TRASLADO CC No.37040036 DE LA UNION (NARIÑO)  ANEXA 37 FOLIOS</t>
  </si>
  <si>
    <t>2018PQR14387</t>
  </si>
  <si>
    <t>AECINIEGAS ROQUE, LEONEL HUMBERTO</t>
  </si>
  <si>
    <t>PROCESO ORDINARIO DE TRASLADO CC No.5262842 DE IMUES  ANEXA 81 FOLIOS</t>
  </si>
  <si>
    <t>2018PQR14324</t>
  </si>
  <si>
    <t>VITERI CHAVES, ORFA ESPERANZA</t>
  </si>
  <si>
    <t>PROCESO ORDINARIO DE TRASLADO CC No.30733201 DE PASTO ANEXA 25 FOLIOS</t>
  </si>
  <si>
    <t>2018PQR14322</t>
  </si>
  <si>
    <t>VITERI CHAVES, LUZ MARINA</t>
  </si>
  <si>
    <t>PROCESO ORDINARIO DE TRASLADO CC No.30733203 DE PASTO ANEXA 34 FOLIOS</t>
  </si>
  <si>
    <t>2018PQR14321</t>
  </si>
  <si>
    <t>ERASO GOMEZ, JUAN EDMUNDO</t>
  </si>
  <si>
    <t>PROCESO ORDINARIO DE TRASLADO CC No.12990774 DE PASTO ANEXA 28 FOLIOS</t>
  </si>
  <si>
    <t>2018PQR14315</t>
  </si>
  <si>
    <t>ORTEGA PINTO, PATRICIA DEL CARMEN</t>
  </si>
  <si>
    <t>PROCESO ORDINARIO DE TRASLADO CC No.30725984 DE PASTO ANEXA 21 FOLIOS</t>
  </si>
  <si>
    <t>2018PQR14386</t>
  </si>
  <si>
    <t>SOLARTE DORADO, MARIA ISABEL</t>
  </si>
  <si>
    <t>PROCESO ORDINARIO DE TRASLADO CC No.30717946 DE PASTO  ANEXA 2 FOLIOS</t>
  </si>
  <si>
    <t>HERRERA CHINCHAY, SANTOS VIVIANA</t>
  </si>
  <si>
    <t>PROCESO ORDINARIO DE TRASLADO CC No.1085345053 DE PASTO ANEXA 43 FOLIOS</t>
  </si>
  <si>
    <t>2018PQR14380</t>
  </si>
  <si>
    <t>DE PASTO, ALCALDIA MUNICIPAL</t>
  </si>
  <si>
    <t>UNIDAD DE CORRESPONDENCIA RADICADO No.201821587-20-11-2018 - JAIME GUERRERO VINUEZA -    ASUNTO:   SOLICITUD DE AMPLIACION DE COMISION PARA DESEMPEÑAR CARGO DE LIBRE NOMBRAMIENTO Y REMOCION A UN DIRECTIVO DOCENTE</t>
  </si>
  <si>
    <t>2018PQR14307</t>
  </si>
  <si>
    <t>CEBALLOS RODRIGUEZ, LUIS ARTURO</t>
  </si>
  <si>
    <t>PROCESO ORDINARIO DE TRASLADO CC No.12987356 DE PASTO ANEXA 16 FOLIOS</t>
  </si>
  <si>
    <t>2018PQR14377</t>
  </si>
  <si>
    <t>NACIONAL, MINISTERIO DE EDUCACION</t>
  </si>
  <si>
    <t xml:space="preserve"> COMUNICACIONES MEN</t>
  </si>
  <si>
    <t>MIGUEL ALEJANDRO JURADO ERAZO SUBDIRECTOR DE RECURSOS HUMANOS DEL SECTOR  EDUCATIVO -  No.2018-EE-172328 -   ASUNTO:   INFORME DE RESULTADOS PARCIALES DEL PLAN ASISTENCIA TECNICA EN GESTION DEL TALENTO HUMANO 2018 , CON CORTE A 30 DE JUNIO ANEXA CD</t>
  </si>
  <si>
    <t>2018PQR14369</t>
  </si>
  <si>
    <t>HIDALGO MUÑOZ, GENNY ELVIRA</t>
  </si>
  <si>
    <t>PROCESO ORDINARIO DE TRASLADO CC No.36757771 DE PASTO  ANEXA 17 FOLIOS</t>
  </si>
  <si>
    <t>Maria Auxiliadora</t>
  </si>
  <si>
    <t>IEM/CEM</t>
  </si>
  <si>
    <t>Funes</t>
  </si>
  <si>
    <t>No se logra verificar el area de nombramiento</t>
  </si>
  <si>
    <t>San Bartolome</t>
  </si>
  <si>
    <t>Chapacual</t>
  </si>
  <si>
    <t>Chambu</t>
  </si>
  <si>
    <t>San Francisco de Asis</t>
  </si>
  <si>
    <t>Docente De Zona Rural</t>
  </si>
  <si>
    <t>Cumple con los criterios de traslado</t>
  </si>
  <si>
    <t>Misael Pastrana</t>
  </si>
  <si>
    <t>CEM Santa Teresita</t>
  </si>
  <si>
    <t>No se Oferto en la IEM/CEM que solicita</t>
  </si>
  <si>
    <t>Pereira</t>
  </si>
  <si>
    <t>San Jose de Calarca</t>
  </si>
  <si>
    <t>No define la IEM</t>
  </si>
  <si>
    <t>Camilo Torres</t>
  </si>
  <si>
    <t>El Placer</t>
  </si>
  <si>
    <t>CEM Gualmatan</t>
  </si>
  <si>
    <t>especifica IEM/CEM que no se encuentra en el proceso</t>
  </si>
  <si>
    <t>Tolima</t>
  </si>
  <si>
    <t>Juan Pablo XXIII</t>
  </si>
  <si>
    <t>Agropecuaria Bombona</t>
  </si>
  <si>
    <t>Primaria</t>
  </si>
  <si>
    <t>MARIA EUGENIA VILLARREAL RAMOS</t>
  </si>
  <si>
    <t>Alberto Carvajal borrero</t>
  </si>
  <si>
    <t>Cali</t>
  </si>
  <si>
    <t>Aplican Traslado</t>
  </si>
  <si>
    <t>2018PQR14441</t>
  </si>
  <si>
    <t>2018PQR14528</t>
  </si>
  <si>
    <t>PANTOJA PALMA, DORIS DEL SOCORRO</t>
  </si>
  <si>
    <t>08/01/2019</t>
  </si>
  <si>
    <t>23/11/2018</t>
  </si>
  <si>
    <t xml:space="preserve"> 23/11/2018</t>
  </si>
  <si>
    <t>PROCESO ORDINARIO DE TRASLADO CC No.31957887 DE CALI ANEXA : 8 FOLIOS</t>
  </si>
  <si>
    <t>2018PQR14526</t>
  </si>
  <si>
    <t>ORDOÑEZ MOLINA, ANTONIO MARIA</t>
  </si>
  <si>
    <t>14/12/2018</t>
  </si>
  <si>
    <t>REFERENCIA:   SOLICITUD PARA CONTINUAR LABORANDO EN LA MISMA INSTITUCION, DOCENTE DE LA INSTITUCION EDUCATIVA MUNICIPAL DE PASTO</t>
  </si>
  <si>
    <t>2018PQR14520</t>
  </si>
  <si>
    <t>ALVAREZ ROJAS, LEIDY ANDREA</t>
  </si>
  <si>
    <t>PROCESO ORDINARIO DE TRASLADO CC No.2794738 DE PASTO ANEXA : 17  FOLIOS</t>
  </si>
  <si>
    <t>2018PQR14518</t>
  </si>
  <si>
    <t>CERON BENAVIDES, MONICA PATRICIA</t>
  </si>
  <si>
    <t>PROCESO ORDINARIO DE TRASLADO CC No.1085248696 DE PASTO ANEXA : 24 FOLIOS</t>
  </si>
  <si>
    <t>2018PQR14516</t>
  </si>
  <si>
    <t>AREVALO MEJIA, JAVIER MAURICIO</t>
  </si>
  <si>
    <t>PROCESO ORDINARIO DE TRASLADO CC No.13071033 DE PASTO ANEXA : 42 FOLIOS</t>
  </si>
  <si>
    <t>2018PQR14515</t>
  </si>
  <si>
    <t>RESTREPO MORALES, OLMA LUZ</t>
  </si>
  <si>
    <t>PROCESO ORDINARIO DE TRASLADO CC No.31405595 DE CARTAGO (V) ANEXA : 30 FOLIOS</t>
  </si>
  <si>
    <t>2018PQR14513</t>
  </si>
  <si>
    <t>OCAÑA NARVAEZ, HERNAN ALFONSO</t>
  </si>
  <si>
    <t>PROCESO ORDINARIO DE TRASLADO CC No.13070972 DE PASTO ANEXA : 9  FOLIOS</t>
  </si>
  <si>
    <t>2018PQR14507</t>
  </si>
  <si>
    <t>BASTIDAS ORDOÑEZ, GERSON CAMILO</t>
  </si>
  <si>
    <t>PROCESO ORDINARIO DE TRASLADO CC No.1085269967 DE PASTO ANEXA : 23 FOLIOS</t>
  </si>
  <si>
    <t>2018PQR14512</t>
  </si>
  <si>
    <t>TOVAR ZAMBRANO, LUZ ANGELICA LEONOR</t>
  </si>
  <si>
    <t>PROCESO ORDINARIO DE TRASLADO CC No.30722414 DE PASTO ANEXA : 18 FOLIOS</t>
  </si>
  <si>
    <t>2018PQR14504</t>
  </si>
  <si>
    <t>MUNICIPAL EL ENCANO, INSTITUCION EDUCATIVA</t>
  </si>
  <si>
    <t>800060022-0</t>
  </si>
  <si>
    <t>13/12/2018</t>
  </si>
  <si>
    <t>22/11/2018</t>
  </si>
  <si>
    <t>LA RECTORA (E) NYLCE ERASO BOLAÑOS -   OFICIO REC 071- ASUNTO:  SOLICITO AMPLIAR EL NOMBRAMIENTO DE LA DOCENTE DIANA GUISELLA BOLAÑOS CAICEDO CC No.36954419, QUE FUE NOMBRADA PARA CUMPLIR LICENCIA NO REMUNERADA DEL DOCENTE JIMMY MEDINA, QUIEN SE ENCUENTRA</t>
  </si>
  <si>
    <t>2018PQR14502</t>
  </si>
  <si>
    <t>CHECA VILLAMARIN, ALFREDO GIOVANI</t>
  </si>
  <si>
    <t>07/01/2019</t>
  </si>
  <si>
    <t>MEDIANTE LA PRESENTA ME DIRIJO A USTED CON EL FIN DE SOLICITAR LA APROBACIÓN DE MI TRASLADO EN EL CARGO DE COORDINADOR A LA IEM CIUDADELA  EDUCATIVA PUESTO QUE, DE ACUERDO CON EL SEÑOR FABIO IVAN CABRERA , RECTOR DE LA MISMA , DICHA INSTITUCIÓN REQUIERE U</t>
  </si>
  <si>
    <t>2018PQR14483</t>
  </si>
  <si>
    <t>SALAZAR BENAVIDES, CLAUDIO QUINTILIANO</t>
  </si>
  <si>
    <t>PROCESO ORDINARIO DE TRASLADO CC No.12983468 DE PASTO ANEXA: 75 FOLIOS</t>
  </si>
  <si>
    <t>2018PQR14477</t>
  </si>
  <si>
    <t>OLIVA JURADO, FLOR MERY</t>
  </si>
  <si>
    <t>PROCESO ORDINARIO DE TRASLADO CC No.31902132 DE CALI (V) ANEXA : 27 FOLIOS</t>
  </si>
  <si>
    <t>2018PQR14476</t>
  </si>
  <si>
    <t>MUÑOZ BOLAÑOS, TITO YANTH</t>
  </si>
  <si>
    <t>PROCESO ORDINARIO DE TRASLADO CC No.12746308 DE PASTO ANEXA:  39 FOLIOS</t>
  </si>
  <si>
    <t>2018PQR14473</t>
  </si>
  <si>
    <t>BENAVIDES PUPIALES, NORMA YOLANDA</t>
  </si>
  <si>
    <t>PROCESO ORDINARIO DE TRASLADO CC No.36750607 DE PASTO ANEXA: 10 FOLIOS</t>
  </si>
  <si>
    <t>2018PQR14470</t>
  </si>
  <si>
    <t>PAZ ARGOTY, JAIRO ANDRES</t>
  </si>
  <si>
    <t>PROCESO ORDINARIO DE TRASLADO CC No.13068557 DE PASTO ANEXA:  6  FOLIOS</t>
  </si>
  <si>
    <t>2018PQR14461</t>
  </si>
  <si>
    <t>BURBANO VALDEZ, FRANCISCO JAVIER</t>
  </si>
  <si>
    <t>PROCESO ORDINARIO DE TRASLADO CC No.12983313 DE PASTO ANEXA:  5 FOLIOS</t>
  </si>
  <si>
    <t>2018PQR14460</t>
  </si>
  <si>
    <t>ROSERO QUINTAZ, NYLA DEL ROSARIO</t>
  </si>
  <si>
    <t>PROCESO ORDINARIO DE TRASLADO CC No.36750728 DE PASTO ANEXA:  41 FOLIOS</t>
  </si>
  <si>
    <t>2018PQR14449</t>
  </si>
  <si>
    <t>NARVAEZ BELTRAN, OLGA PATRICIA</t>
  </si>
  <si>
    <t>PROCESO ORDINARIO DE TRASLADO CC No.27082857 DE PASTO  ANEXA 57 FOLIOS</t>
  </si>
  <si>
    <t>2018PQR14510</t>
  </si>
  <si>
    <t>ORTEGA GUERRA, LILIANA DEL CARMEN</t>
  </si>
  <si>
    <t>PROCESO ORDINARIO DE TRASLADO CC No.30737219 DE PASTO ANEXA : 28 FOLIOS Y 1CD</t>
  </si>
  <si>
    <t>2018PQR14448</t>
  </si>
  <si>
    <t>CARDENAS TAPIA, MARTIN HERNANDO</t>
  </si>
  <si>
    <t>PROCESO ORDINARIO DE TRASLADO CC No.12986604 DE PASTO  ANEXA 70 FOLIOS</t>
  </si>
  <si>
    <t>2018PQR14447</t>
  </si>
  <si>
    <t>ERASO CHAMORRO, NILVIO AICARDO</t>
  </si>
  <si>
    <t>PROCESO ORDINARIO DE TRASLADO CC No.5287139 DE CUMBITARA ANEXA 27 FOLIOS</t>
  </si>
  <si>
    <t>2018PQR14445</t>
  </si>
  <si>
    <t>MORILLO SANTACRUZ, MARTIN ANTONIO</t>
  </si>
  <si>
    <t>PROCESO ORDINARIO DE TRASLADO CC No.12984808 DE PASTO  ANEXA 29 FOLIOS</t>
  </si>
  <si>
    <t>2018PQR14444</t>
  </si>
  <si>
    <t>VALLEJOS YELA, GLORIA ALICIA</t>
  </si>
  <si>
    <t>PROCESO ORDINARIO DE TRASLADO CC No.36930974 DE TUQUERRES  ANEXA 17 FOLIOS</t>
  </si>
  <si>
    <t>ZAMBRANO RUANO, GLADYS DEL ROSARIO</t>
  </si>
  <si>
    <t>PROCESO ORDINARIO DE TRASLADO CC No.30734694 DE PASTO  ANEXA 13 FOLIOS</t>
  </si>
  <si>
    <t>2018PQR14472</t>
  </si>
  <si>
    <t>Finalizado</t>
  </si>
  <si>
    <t xml:space="preserve"> 22/11/2018</t>
  </si>
  <si>
    <t>Libertad</t>
  </si>
  <si>
    <t>Docente con Mayor Permanencia en prestacion de Servicio</t>
  </si>
  <si>
    <t>Jesus de Praga</t>
  </si>
  <si>
    <t>Fray Placido</t>
  </si>
  <si>
    <t>El Manzano</t>
  </si>
  <si>
    <t>Ciudadela Educativa de Pasto</t>
  </si>
  <si>
    <t>Ana Elisa Cuenca</t>
  </si>
  <si>
    <t>Bello</t>
  </si>
  <si>
    <t>abraham Reyes</t>
  </si>
  <si>
    <t>Luis Delfin Insuasty</t>
  </si>
  <si>
    <t>Cuatro Esquinas</t>
  </si>
  <si>
    <t>Cauca</t>
  </si>
  <si>
    <t>LA FONDA</t>
  </si>
  <si>
    <t>Pedagogico</t>
  </si>
  <si>
    <t>Agustin Nieto Caballero</t>
  </si>
  <si>
    <t>valle del Cauca</t>
  </si>
  <si>
    <t>Heraldo Romero Sanchez</t>
  </si>
  <si>
    <t>Jesus Maria Ormaza</t>
  </si>
  <si>
    <t>El Docente es Nombrado como docente Orientador</t>
  </si>
  <si>
    <t>2018PQR14544</t>
  </si>
  <si>
    <t>2018PQR14614</t>
  </si>
  <si>
    <t>BOLAÑOS VALLEJOS, LADY AMADIS</t>
  </si>
  <si>
    <t>09/01/2019</t>
  </si>
  <si>
    <t>26/11/2018</t>
  </si>
  <si>
    <t xml:space="preserve"> 27/11/2018</t>
  </si>
  <si>
    <t>PROCESO ORDINARIO DE TRASLADO CC No.59314541 DE PASTO ANEXA : 36 FOLIOS</t>
  </si>
  <si>
    <t>2018PQR14613</t>
  </si>
  <si>
    <t>MUESES INAGAN, ROSA NELLY</t>
  </si>
  <si>
    <t>PROCESO ORDINARIO DE TRASLADO CC No.30740450 DE PASTO ANEXA : 22  FOLIOS</t>
  </si>
  <si>
    <t>2018PQR14611</t>
  </si>
  <si>
    <t>YEPES SEVILLANO, JESUS FABRICIO</t>
  </si>
  <si>
    <t>PROCESO ORDINARIO DE TRASLADO CC No.13053676 DE TUMACO ANEXA : 20  FOLIOS</t>
  </si>
  <si>
    <t>2018PQR14705</t>
  </si>
  <si>
    <t>INSTITUCION EDUCATIVA MUNICIPAL, ANTONIO NARIÑO</t>
  </si>
  <si>
    <t>17/12/2018</t>
  </si>
  <si>
    <t xml:space="preserve"> 26/11/2018</t>
  </si>
  <si>
    <t>LOS ABAJO FIRMANTES, ESTUDIANTES Y PADRES DE FAMILIA ALCIDIAS LEON O. Y OTROS -SOLICITAMOS COMEDIDAMENTE DEROGAR ACTO ADMINISTRATIVO QUE TRASLADA A LA COORDINADORA MARIELA NOGUERA DE ARCINIEGAS, YA QUE DADA LA CANTIDAD DE PROGRAMAS DE TIPO SOCIAL QUE TIEN</t>
  </si>
  <si>
    <t>2018PQR14693</t>
  </si>
  <si>
    <t>MARTINEZ BOLAÑOS, LOURDES YANETH</t>
  </si>
  <si>
    <t>SOLICITUD DE TRASLADO-PROCESO ORDINARIO DE TRASLADO 2018  - CARPETA  194  FOLIOS</t>
  </si>
  <si>
    <t>2018PQR14691</t>
  </si>
  <si>
    <t>DELGADO MAIGUAL, LUIS ANDRES</t>
  </si>
  <si>
    <t>PROCESO ORDINARIO DE TRASLADO. EL SEÑOR LUIS DELGADO PRESENTA DOCUMENTACIÓN PARA EL PROCESO EN REFERENCIA.</t>
  </si>
  <si>
    <t>2018PQR14689</t>
  </si>
  <si>
    <t>PANTOJA DOMINGUEZ, LUIS HERNANDO</t>
  </si>
  <si>
    <t>Ciudadania General</t>
  </si>
  <si>
    <t>SOLICITUD DE TRASLADO-PROCESO ORDINARIO DE TRASLADO 2018  - CARPETA 7  FOLIOS</t>
  </si>
  <si>
    <t>2018PQR14688</t>
  </si>
  <si>
    <t>DIAZ JOJOA, BEATRIZ MERCEDES</t>
  </si>
  <si>
    <t>SOLICITUD DE TRASLADO-PROCESO ORDINARIO DE TRASLADO 2018  - CARPETA 19   FOLIOS</t>
  </si>
  <si>
    <t>2018PQR14687</t>
  </si>
  <si>
    <t>LOPEZ NARVAEZ, GLADYS LUCIA</t>
  </si>
  <si>
    <t>PROCESO ORDINARIO DE TRASLADO CC No.59824956 DE PASTO ANEXA : 173  FOLIOS</t>
  </si>
  <si>
    <t>2018PQR14686</t>
  </si>
  <si>
    <t>RUALES CORAL, GUILLERMO HECTOR</t>
  </si>
  <si>
    <t>PROCESO ORDINARIO DE TRASLADO CC No.98380898 DE PASTO ANEXA :  46  FOLIOS</t>
  </si>
  <si>
    <t>2018PQR14684</t>
  </si>
  <si>
    <t>GOMAJOA PAZ, PAOLA ANDREA</t>
  </si>
  <si>
    <t>PROCESO ORDINARIO DE TRASLADO. LA SEÑORA PAOLA ANDREA GOMAJOA PRESENTA DOCUMENTACION PARA EL PROCESO EN REFERENCIA. 16 FOLIOS</t>
  </si>
  <si>
    <t>2018PQR14683</t>
  </si>
  <si>
    <t>RAMIREZ ERASO, ANGELA XIMENA</t>
  </si>
  <si>
    <t>SOLICITUD DE TRASLADO-PROCESO ORDINARIO DE TRASLADO 2018  - CARPETA  21 FOLIOS</t>
  </si>
  <si>
    <t>2018PQR14681</t>
  </si>
  <si>
    <t>TAGUADA, VIVIANA CAROLINA</t>
  </si>
  <si>
    <t>PROCESO ORDINARIO DE TRASLADO. LA SEÑORA VIVIANA CAROLINA TAGUADA PRESENTA DOCUMENTACION PARA EL PROCESO EN REFERENCIA. 91 FOLIOS</t>
  </si>
  <si>
    <t>2018PQR14679</t>
  </si>
  <si>
    <t>GUERRERO ORDOÑEZ, MARTHA LUCIA</t>
  </si>
  <si>
    <t>PROCESO ORDINARIO DE TRASLADO CC No.30734885 DE PASTO ANEXA : 68  FOLIOS</t>
  </si>
  <si>
    <t>2018PQR14678</t>
  </si>
  <si>
    <t>YELA VELASCO, DIEGO ARMANDO</t>
  </si>
  <si>
    <t>SOLICITUD DE TRASLADO-PROCESO ORDINARIO DE TRASLADO 2018  - CARPETA 19  FOLIOS</t>
  </si>
  <si>
    <t>2018PQR14677</t>
  </si>
  <si>
    <t>SARASTY APRAEZ, EFRAIN</t>
  </si>
  <si>
    <t>SOLICITUD DE TRASLADO-PROCESO ORDINARIO DE TRASLADO 2018  - CARPETA 15  FOLIOS</t>
  </si>
  <si>
    <t>2018PQR14675</t>
  </si>
  <si>
    <t>BASANTE CASTELLANO, LUCY ARELIZ</t>
  </si>
  <si>
    <t>SOLICITUD DE TRASLADO-PROCESO ORDINARIO DE TRASLADO 2018  - CARPETA 35  FOLIOS</t>
  </si>
  <si>
    <t>2018PQR14673</t>
  </si>
  <si>
    <t>BURBANO PATIÑO, GERARDO IGNACIO</t>
  </si>
  <si>
    <t>PROCESO ORDINARIO DE TRASLADO CC No.12985994   DE PASTO ANEXA : 26 FOLIOS</t>
  </si>
  <si>
    <t>2018PQR14672</t>
  </si>
  <si>
    <t>RODRIGUEZ RIASCOS, JUAN CARLOS</t>
  </si>
  <si>
    <t>SOLICITUD DE TRASLADO-PROCESO ORDINARIO DE TRASLADO 2018  - CARPETA 40  FOLIOS</t>
  </si>
  <si>
    <t>2018PQR14671</t>
  </si>
  <si>
    <t>BENAVIDES BURGOS, LUIS ANIBAL</t>
  </si>
  <si>
    <t>PROCESO ORDINARIO DE TRASLADO. EL SEÑOR LUIS ANIBAL BENAVIDES BURGOS PRESENTA DOCUMENTACION PARA EL PROCESO EN REFERENCIA. 43 FOLIOS</t>
  </si>
  <si>
    <t>2018PQR14670</t>
  </si>
  <si>
    <t>ERASO MELO, SCHNEYDA MARGOTH</t>
  </si>
  <si>
    <t>2018PQR14669</t>
  </si>
  <si>
    <t>REINA ROSERO, ADRIANA MIREYA</t>
  </si>
  <si>
    <t>SOLICITUD DE TRASLADO-PROCESO ORDINARIO DE TRASLADO 2018  - CARPETA   12 FOLIOS</t>
  </si>
  <si>
    <t>2018PQR14668</t>
  </si>
  <si>
    <t>OLAVE DELGADO, CAMPO ELIAS</t>
  </si>
  <si>
    <t>PROCESO ORDINARIO DE TRASLADO CC No.12971889 DE PASTO ANEXA : 60  FOLIOS</t>
  </si>
  <si>
    <t>2018PQR14666</t>
  </si>
  <si>
    <t>ORDOÑEZ MUÑOZ, MIRYAM DEL CARMEN</t>
  </si>
  <si>
    <t>SOLICITUD DE TRASLADO-PROCESO ORDINARIO DE TRASLADO 2018  - CARPETA  3 FOLIOS</t>
  </si>
  <si>
    <t>2018PQR14577</t>
  </si>
  <si>
    <t>JIMENEZ, RUBIELA</t>
  </si>
  <si>
    <t>Y OTROS  PADRES DE FAMILIA DE LA IEM LUIS DELFIN INSUASTY INEM PASTO -  REFERENCIA:  SOLICITUD CONTINUIDAD RECTOR COLEGIO INEM JAIRO RICARDO BOLAÑOS PAZMIÑO QUIEN HA DESEMPEÑADO  UNA GRAN LABOR HA ADELANTADO GRANDES PROYECTOS QUE HAN MEJORADO EL ÁREA ADMI</t>
  </si>
  <si>
    <t>2018PQR14661</t>
  </si>
  <si>
    <t>ZARAMA DE ORTIZ NANCY DEL SOCORRO</t>
  </si>
  <si>
    <t>SOLICITUD DE TRASLADO (permuta)-PROCESO ORDINARIO DE TRASLADO 2018  - CARPETA  21  FOLIOS</t>
  </si>
  <si>
    <t>2018PQR14660</t>
  </si>
  <si>
    <t>SANTACRUZ BUESAQUILLO, BRIGIT LORENA</t>
  </si>
  <si>
    <t>SOLICITUD DE TRASLADO-PROCESO ORDINARIO DE TRASLADO 2018  - CARPETA 112  FOLIOS</t>
  </si>
  <si>
    <t>2018PQR14659</t>
  </si>
  <si>
    <t>CHACHINOY VARGAS, LORENA MARIBEL</t>
  </si>
  <si>
    <t>PROCESO ORDINARIO.  LA SEÑORA LORENA CHACHINOY PRESENTA DOCUMENTACION PARA EL PROCESO EN REFERENCIA. 5 FOLIOS</t>
  </si>
  <si>
    <t>2018PQR14656</t>
  </si>
  <si>
    <t>DIAZ VIVAS, MILTON MEDARDO</t>
  </si>
  <si>
    <t>SOLICITUD DE TRASLADO-PROCESO ORDINARIO DE TRASLADO 2018  - CARPETA 37  FOLIOS</t>
  </si>
  <si>
    <t>2018PQR14655</t>
  </si>
  <si>
    <t>BETANCOURTH ANAMA, ADIA ANA</t>
  </si>
  <si>
    <t>PROCESO ORDINARIO DE TRASLADO CC No.30742910 DE PASTO ANEXA : 18 FOLIOS INCLUYE REVISTAS Y UN LIBRO</t>
  </si>
  <si>
    <t>2018PQR14654</t>
  </si>
  <si>
    <t>PUPIALES FLORES, LUIS ALEJANDRO</t>
  </si>
  <si>
    <t>SOLICITUD DE TRASLADO-PROCESO ORDINARIO DE TRASLADO 2018  - CARPETA 17 FOLIOS</t>
  </si>
  <si>
    <t>2018PQR14653</t>
  </si>
  <si>
    <t>VILLAREAL CARVAJAL, NADIA MARITZA</t>
  </si>
  <si>
    <t>PROCESO ORDINARIO DE TRASLADO. LA SEÑORA NIDIA VILLAREAL CARVAJAL PRESENTA DOCUMENTACION PARA EL PROCESO EN REFERENCIA. 26 FOLIOS</t>
  </si>
  <si>
    <t>2018PQR14652</t>
  </si>
  <si>
    <t>BENAVIDES CIFUENTES, HAROL RENE</t>
  </si>
  <si>
    <t>SOLICITUD DE TRASLADO - PROCESO ORDINARIO DE TRASLADOS 2018 - CARPETA 20 FOLIOS</t>
  </si>
  <si>
    <t>2018PQR14650</t>
  </si>
  <si>
    <t>CABRERA HURTADO, VALESKA</t>
  </si>
  <si>
    <t>SOLICITUD DE TRASLADO-PROCESO ORDINARIO DE TRASLADO 2018) - CARPETA 28 FOLIOS</t>
  </si>
  <si>
    <t>2018PQR14648</t>
  </si>
  <si>
    <t>MALLAMA BENAVIDES, CARLOS EFREN</t>
  </si>
  <si>
    <t>proceso ordinario de traslado. El señor CARLOS EFREN MALLAMA BENAVIDES, presenta documentacion para el proceso en referencia.  presenta 22 folios</t>
  </si>
  <si>
    <t>2018PQR14647</t>
  </si>
  <si>
    <t>LARRANIAGA LOPEZ, MARTHA LUCIA</t>
  </si>
  <si>
    <t>SOLICITUD DE TRASLADO-PROCESO ORDINARIO DE TRASLADO 2018 (A JORNADA DE LA MAÑANA) - CARPETA 17 FOLIOS</t>
  </si>
  <si>
    <t>2018PQR14646</t>
  </si>
  <si>
    <t>MORILLO NARVAEZ, CARLOS EFRAIN</t>
  </si>
  <si>
    <t>SOLICITUD DE TRASLADO - PROCESO ORDINARIO DE TRASLADO 2018- CARPETA CON 10 FOLIOS</t>
  </si>
  <si>
    <t>2018PQR14645</t>
  </si>
  <si>
    <t>CORDOBA, ROSA INES</t>
  </si>
  <si>
    <t>PROCESO ORDINARIO DE TRASLADO CC No.30731199 DE PASTO ANEXA : 5  FOLIOS</t>
  </si>
  <si>
    <t>2018PQR14644</t>
  </si>
  <si>
    <t>CERON IBARRA, CHRISTIAN DAVID</t>
  </si>
  <si>
    <t>PROCESO ORDINARIO DE TRASLADO CC No.1085277924 DE PASTO ANEXA : 27  FOLIOS</t>
  </si>
  <si>
    <t>2018PQR14643</t>
  </si>
  <si>
    <t>ROSERO FAINI, JANETH DEL ROSARIO</t>
  </si>
  <si>
    <t>SOLICITUD DE TRASLADO DENTRO DEL PROCESO ORDINARIO DE TRASLADO 2018 - CARPETA 16 FOLIOS</t>
  </si>
  <si>
    <t>2018PQR14640</t>
  </si>
  <si>
    <t>CABRERA CASABON, AIDE DEL ROSARIO</t>
  </si>
  <si>
    <t>PROCESO ORDINARIO DE TRASLADO CC No.59815123 DE PASTO ANEXA : 41  FOLIOS</t>
  </si>
  <si>
    <t>2018PQR14638</t>
  </si>
  <si>
    <t>ORDOÑEZ MUÑOZ, MARIA FANNY</t>
  </si>
  <si>
    <t>PROCESO ORDINARIO DE TRASLADO CC No.27276638 DE LA CRUZ  ANEXA : 23  FOLIOS Y UN CD</t>
  </si>
  <si>
    <t>2018PQR14573</t>
  </si>
  <si>
    <t>IEM CIUDAD DE PASTO</t>
  </si>
  <si>
    <t>EL RECTOR JOSE VICENTE GUANCHA G. -  SOLICITO COMEDIDAMENTE SE TRAMITE EL TRASLADO DEL SEÑOR SEGUNDO GERARDO DIAZ TERAN , QUIEN ACTUALMENTE PERTENECE A LA PLANTA DE LOS DIRECTIVOS DE ESTA INSTITUCIÓN COMO COORDINADOR, Y QUIEN MEDIANTE OFICIO DEL CUAL ADJU</t>
  </si>
  <si>
    <t>2018PQR14637</t>
  </si>
  <si>
    <t>NARVAEZ ARTEAGA, CARLOS  GERMAN</t>
  </si>
  <si>
    <t>SOLICITUD DE TRASLADO – PROCESO ORDINARIO DE TRASLADOS 2018 - CARPETA CON 24 FOLIOS</t>
  </si>
  <si>
    <t>2018PQR14636</t>
  </si>
  <si>
    <t>PATIÑO BONILLA, PEDRO NEL</t>
  </si>
  <si>
    <t>SOLICITUD DE TRASLADO – PROCESO ORDINARIO DE TRASLADOS 2018 - CARPETA 8 FOLIOS</t>
  </si>
  <si>
    <t>2018PQR14635</t>
  </si>
  <si>
    <t>VELASCO BENAVIDES, MARIA DEL ROSARIO</t>
  </si>
  <si>
    <t>PROCESO ORDINARIO DE TRASLADO CC No.27175489 DE CUMBAL ANEXA : 33  FOLIOS</t>
  </si>
  <si>
    <t>2018PQR14634</t>
  </si>
  <si>
    <t>LEON ERASO, JIM NIXON</t>
  </si>
  <si>
    <t>SOLICITUD DE TRASLADO – PROCESO ORDINARIO DE TRASLADOS 2018 - CARPETA CON 11 FOLIOS</t>
  </si>
  <si>
    <t>2018PQR14633</t>
  </si>
  <si>
    <t>DELGADO BENAVIDES, ANA YAQUELINE</t>
  </si>
  <si>
    <t>SOLICITUD DE TRASLADO – PROCESO ORDINARIO DE TRASLADOS 2018 - CARPETA CON 12 FOLIOS</t>
  </si>
  <si>
    <t>2018PQR14632</t>
  </si>
  <si>
    <t>GUERRERO ANDRADE, LUIS ALFREDO</t>
  </si>
  <si>
    <t>SOLICITUD DE TRASLADO – PROCESO ORDINARIO DE TRASLADOS 2018 - CARPETA 12 FOLIOS</t>
  </si>
  <si>
    <t>2018PQR14631</t>
  </si>
  <si>
    <t>HERRERA ERAZO, ALVARO EFRAIN</t>
  </si>
  <si>
    <t>PROCESO ORDINARIO DE TRASLADO CC No.87715417 DE IPIALES ANEXA : 44  FOLIOS Y UN CD</t>
  </si>
  <si>
    <t>2018PQR14629</t>
  </si>
  <si>
    <t>SEGOVIA BENAVIDES, MARYLIN YELILE</t>
  </si>
  <si>
    <t>SOLICITUD DE TRASLADO – PROCESO ORDINARIO DE TRASLADOS 2018 - CARPETA CON 32 FOLIOS</t>
  </si>
  <si>
    <t>2018PQR14628</t>
  </si>
  <si>
    <t>CABRERA ARCOS, JESUS EDWIN</t>
  </si>
  <si>
    <t>PROCESO ORDINARIO DE TRASLADO CC No.98396151 DE PASTO ANEXA : 44  FOLIOS</t>
  </si>
  <si>
    <t>2018PQR14627</t>
  </si>
  <si>
    <t>GUAPUCAL CUASANCHIR, ROSALBA</t>
  </si>
  <si>
    <t>SOLICITUD DE TRASLADO – PROCESO ORDINARIO DE TRASLADOS 2018 - CARPETA CON 51 FOLIOS</t>
  </si>
  <si>
    <t>2018PQR14626</t>
  </si>
  <si>
    <t>ARGOTY ROMO, SANDRA RUBIELA</t>
  </si>
  <si>
    <t>SOLICITUD DE TRASLADO – PROCESO ORDINARIO DE TRASLADOS 2018. CARPETA CON 22 FOLIOS</t>
  </si>
  <si>
    <t>2018PQR14625</t>
  </si>
  <si>
    <t>MONCAYO JOSSA, TERESA DE  JESUS</t>
  </si>
  <si>
    <t>proceso ordinario de traslado. la señora Teresa de Jesus Moncayo Jossa,  presenta documentación para el proceso ordinario de traslado en referencia.</t>
  </si>
  <si>
    <t>2018PQR14624</t>
  </si>
  <si>
    <t>GOMEZ, MARTHA PATRICIA</t>
  </si>
  <si>
    <t>PROCESO ORDINARIO DE TRASLADO CC No.27279220 DE BELEN (N) ANEXA :  22  FOLIOS Y UN CD</t>
  </si>
  <si>
    <t>2018PQR14623</t>
  </si>
  <si>
    <t>PAZ BURBANO, MARIA EUGENIA</t>
  </si>
  <si>
    <t>SOLICITUD DE TRASLADO – PROCESO ORDINARIO DE TRASLADOS 2018  - CARPETA CON 34 FOLIOS</t>
  </si>
  <si>
    <t>2018PQR14622</t>
  </si>
  <si>
    <t>PANTOJA NOGUERA, MYRIAM TERESA</t>
  </si>
  <si>
    <t>PROCESO ORDINARIO DE TRASLADO CC No.27535533 DE TUQUERRES ANEXA : 13  FOLIOS</t>
  </si>
  <si>
    <t>2018PQR14621</t>
  </si>
  <si>
    <t>ESCOBAR RUEDA, FERNANDA BEATRIZ</t>
  </si>
  <si>
    <t>proceso ordinario de traslado. La señora Fernanda Escobar presenta documentacion para el proceso ordinario de traslado. Presenta ademas de los documentos un cd referente a epicrisis</t>
  </si>
  <si>
    <t>2018PQR14620</t>
  </si>
  <si>
    <t>VILLOTA MORENO, CARLOS ALBERTO</t>
  </si>
  <si>
    <t>PROCESO ORDINARIO DE TRASLADO CC No.12992132 DE PASTO ANEXA : 18  FOLIOS</t>
  </si>
  <si>
    <t>2018PQR14557</t>
  </si>
  <si>
    <t>BASANTE CASTRO, MARIA ILBA SENETH</t>
  </si>
  <si>
    <t>PROCESO ORDINARIO DE TRASLADO CC No.27219109 DE GUAITARILLA ANEXA : 17 FOLIOS</t>
  </si>
  <si>
    <t>2018PQR14556</t>
  </si>
  <si>
    <t>MORAN GUERRERO, DORIS ROCIO</t>
  </si>
  <si>
    <t>PROCESO ORDINARIO DE TRASLADO CC No.27395377 DE PUPIALES  ANEXA : 15 FOLIOS</t>
  </si>
  <si>
    <t>2018PQR14553</t>
  </si>
  <si>
    <t>GARCIA NARVAEZ, LILIANA DEL CARMEN</t>
  </si>
  <si>
    <t>SOLICITUD DE TRASLADO DENTRO DEL PROCESO ORDINARIO DE TRASLADO 2018. CARPETA CON 35 FOLIOS</t>
  </si>
  <si>
    <t>2018PQR14552</t>
  </si>
  <si>
    <t>CULTID MARTINEZ, EDITA BERNARDA</t>
  </si>
  <si>
    <t>SOLICITUD DE TRASLADO DENTRO DEL PROCESO ORDINARIO DE TRASLADOS 2018. CARPETA CON 23 FOLIOS</t>
  </si>
  <si>
    <t>2018PQR14551</t>
  </si>
  <si>
    <t>VILLAVICENCIO CABRERA, FLOR</t>
  </si>
  <si>
    <t>PROCESO ORDINARIO DE TRASLADO CC No.59834314 DE PASTO ANEXA : 30 FOLIOS</t>
  </si>
  <si>
    <t>2018PQR14549</t>
  </si>
  <si>
    <t>BRAVO, MARTHA CECILIA</t>
  </si>
  <si>
    <t>SOLICITUD DE TRASLADO, DENTRO DEL PROCESO ORDINARIO DE TRASLADO 2018. CARPETA CON 18 FOLIOS</t>
  </si>
  <si>
    <t>2018PQR14547</t>
  </si>
  <si>
    <t>BASTIDAS, WILLIAM JAVIER</t>
  </si>
  <si>
    <t>SOLICITUD DE TRASLADO DENTRO DEL PROCESO ORDINARIO DE TRASLADOS 2018. CARPETA CON 17 FOLIOS</t>
  </si>
  <si>
    <t>2018PQR14546</t>
  </si>
  <si>
    <t>LOPEZ ORTIZ, NANCY CAROLINA</t>
  </si>
  <si>
    <t>Radica documentacion para proceso ordinario 2018. CARPETA CON 33 FOLIOS</t>
  </si>
  <si>
    <t>2018PQR14545</t>
  </si>
  <si>
    <t>AGUIRRE NAVARRETE, ALEXIS FERNANDO</t>
  </si>
  <si>
    <t>SOLICITUD DE TRASLADO DENTRO DEL PROCESO ORDINARIO DE TRASLADOS 2018. CARPETA CON 22 FOLIOS</t>
  </si>
  <si>
    <t>2018PQR14619</t>
  </si>
  <si>
    <t>BENAVIDES BARCENAS, VICENTE LEONARDO</t>
  </si>
  <si>
    <t>PROCESO ORDINARIO DE TRASLADO CC No.87530514 DE GUAITARILLA ANEXA : 53  FOLIOS</t>
  </si>
  <si>
    <t>PORTILLO RIVADENEIRA, SOL DURCAL</t>
  </si>
  <si>
    <t>PROCESO ORDINARIO DE TRASLADO CC No.59821210 DE PASTO ANEXA : 80 FOLIOS</t>
  </si>
  <si>
    <t>2018PQR14543</t>
  </si>
  <si>
    <t>ORDOÑEZ RIVERA, SONIA ALEJANDRA</t>
  </si>
  <si>
    <t>SOLICITUD DE TRASLADO DENTRO DEL PROCESO ORDINARIO DE TRASLADOS 2018. CAPETA CON 21 FOLIOS</t>
  </si>
  <si>
    <t>2018PQR14541</t>
  </si>
  <si>
    <t>AREVALO CAICEDO, MARTHA LILIANA</t>
  </si>
  <si>
    <t>SOLICITUD DE TRASLADO DENTRO DEL PROCESO ORDINARIO DE TRASLADOS 2018. CARPETA CON  40 FOLIOS</t>
  </si>
  <si>
    <t>2018PQR14540</t>
  </si>
  <si>
    <t>MORAN VERGARA, RONY MAICOL</t>
  </si>
  <si>
    <t>PROCESO ORDINARIO DE TRASLADO CC No.87063233 DE PASTO ANEXA : 5 FOLIOS</t>
  </si>
  <si>
    <t>2018PQR14539</t>
  </si>
  <si>
    <t>CUASQUER VIVEROS, MARIBEL</t>
  </si>
  <si>
    <t>SOLICITUD DE TRASLADO DE DOCENTE DENTRO DEL PROCESO ORDINARIO DE TRASLADOS. CARPETA CON 15 FOLIOS</t>
  </si>
  <si>
    <t>2018PQR14536</t>
  </si>
  <si>
    <t>BENAVIDES YELA, JAIME EUDORO</t>
  </si>
  <si>
    <t>PROCESO ORDINARIO DE TRASLADO CC No.11436225 DE FACATATIVA (CUNDINAMARCA)  ANEXA : 15 FOLIOS</t>
  </si>
  <si>
    <t>2018PQR14535</t>
  </si>
  <si>
    <t>CAMPAÑA HERRERA, ANA JULIA</t>
  </si>
  <si>
    <t>PROCESO ORDINARIO DE TRASLADO CC No.59812808 DE IPIALES ANEXA : 29 FOLIOS</t>
  </si>
  <si>
    <t>2018PQR14534</t>
  </si>
  <si>
    <t>INSUASTY DELGADO, CARLOS FELIPE</t>
  </si>
  <si>
    <t>PROCESO ORDINARIO DE TRASLADO CC No.98400140 DE PASTO ANEXA : 57 FOLIOS</t>
  </si>
  <si>
    <t>2018PQR14533</t>
  </si>
  <si>
    <t>ARTEAGA PAZOS, JAIME ERNESTO</t>
  </si>
  <si>
    <t>PROCESO ORDINARIO DE TRASLADO CC No.12999973 DE PASTO ANEXA : 7 FOLIOS</t>
  </si>
  <si>
    <t>2018PQR14618</t>
  </si>
  <si>
    <t>ERASO, JORGE ALBERTO</t>
  </si>
  <si>
    <t>PROCESO ORDINARIO DE TRASLADO CC No.12977419 DE PASTO ANEXA : 28  FOLIOS</t>
  </si>
  <si>
    <t>2018PQR14617</t>
  </si>
  <si>
    <t>REYES CAICEDO, ACENETH ISABEL</t>
  </si>
  <si>
    <t>PROCESO ORDINARIO DE TRASLADO CC No.30745471 DE PASTO ANEXA : 13  FOLIOS</t>
  </si>
  <si>
    <t>2018PQR14616</t>
  </si>
  <si>
    <t>VELASCO, MARIO EUGENIO</t>
  </si>
  <si>
    <t>PROCESO ORDINARIO DE TRASLADO CC No.98379184 DE PASTO ANEXA : 55 FOLIOS</t>
  </si>
  <si>
    <t>2018PQR14615</t>
  </si>
  <si>
    <t>VELASCO OLIVA, CARLOS EDUARDO</t>
  </si>
  <si>
    <t>Solicitud de traslado, proceso ordinario de traslado.  El señor CARLOS OLIVA VELASCO  presenta documentacion para el proceso en referencia.</t>
  </si>
  <si>
    <t>Situacion</t>
  </si>
  <si>
    <t>educacion Tradicional</t>
  </si>
  <si>
    <t>Tecnico Agropecuario Indigena</t>
  </si>
  <si>
    <t>Nuestro Señor del Rio</t>
  </si>
  <si>
    <t>Ciudad de Ipiales</t>
  </si>
  <si>
    <t>San Carlos</t>
  </si>
  <si>
    <t>Tecnico Girardot</t>
  </si>
  <si>
    <t>Señor del mar</t>
  </si>
  <si>
    <t>El Venado</t>
  </si>
  <si>
    <t>putumayo</t>
  </si>
  <si>
    <t>Del Sur</t>
  </si>
  <si>
    <t>Nuestra Señora de Guadalupe</t>
  </si>
  <si>
    <t>No anexa Decreto de Nombramiento, donde se logre evidenciar que esta Nombrado a Humanidades Lengua Castellana</t>
  </si>
  <si>
    <t>Tecnica Promocion Social</t>
  </si>
  <si>
    <t>Valparaiso San Lorenzo</t>
  </si>
  <si>
    <t>Alvernia</t>
  </si>
  <si>
    <t>Preescolar</t>
  </si>
  <si>
    <t>Pedro de Adrada</t>
  </si>
  <si>
    <t>Divino Niño</t>
  </si>
  <si>
    <t>Nuestra Señora de Belen</t>
  </si>
  <si>
    <t>Bogota</t>
  </si>
  <si>
    <t>Ciudad de Bogota</t>
  </si>
  <si>
    <t>Ciudad de Asis</t>
  </si>
  <si>
    <t xml:space="preserve">Santiago Perez </t>
  </si>
  <si>
    <t>Docente Con Reconocimientos, Premios, Estimulos</t>
  </si>
  <si>
    <t>Normal Superior</t>
  </si>
  <si>
    <t>Cerotal</t>
  </si>
  <si>
    <t>San Jose Orito</t>
  </si>
  <si>
    <t>San Juan</t>
  </si>
  <si>
    <t>juan Ignacio Ortiz</t>
  </si>
  <si>
    <t>Cem Santa teresita</t>
  </si>
  <si>
    <t>No especifica IEM</t>
  </si>
  <si>
    <t>La docente no especifica al lugar que requiere el traslado</t>
  </si>
  <si>
    <t>Mariscal Sucre</t>
  </si>
  <si>
    <t>SANDRA MILENA YEPEZ</t>
  </si>
  <si>
    <t>sin foliar</t>
  </si>
  <si>
    <t>uno de los solicitantes le faltan cinco (5) años o menos de servicio, para alcanzar la edad de retiro forzoso</t>
  </si>
  <si>
    <t>iem santa teresita</t>
  </si>
  <si>
    <t>Toberin</t>
  </si>
  <si>
    <t>No se logra verificar el area de Nombramiento</t>
  </si>
  <si>
    <t>No presenta Decreto de Nombramiento donde se logre verificar que fue nombrada a preescolar</t>
  </si>
  <si>
    <t>SOLARTE ROSERO DARNELLY</t>
  </si>
  <si>
    <t>A pesar de ser licenciada en preescolar, no se logra verificar que haya sido nombrada a preescolar</t>
  </si>
  <si>
    <t>Ciudadela educativa</t>
  </si>
  <si>
    <t>ORTIZ ZARAMA DEISY</t>
  </si>
  <si>
    <t>Jorge Eliecer Gaitan</t>
  </si>
  <si>
    <t>San Juan Bosco</t>
  </si>
  <si>
    <t>EDWIN FRANCISCO RIASCOS</t>
  </si>
  <si>
    <t>Ibague</t>
  </si>
  <si>
    <t>Francisco de Paula Santander</t>
  </si>
  <si>
    <t>Nuestra Señora de las Nieves</t>
  </si>
  <si>
    <t>Gabriel garcia Marquez</t>
  </si>
  <si>
    <t>Juan Ignacio Ortiz</t>
  </si>
  <si>
    <t>Pedro Leon Torres</t>
  </si>
  <si>
    <t>San Francisco</t>
  </si>
  <si>
    <t>Antioquia</t>
  </si>
  <si>
    <t>Sucre</t>
  </si>
  <si>
    <t>Jose Maria Navarrete</t>
  </si>
  <si>
    <t>Agricola de la Sabana</t>
  </si>
  <si>
    <t>Chachagui</t>
  </si>
  <si>
    <t>Nazareth</t>
  </si>
  <si>
    <t>Maria Antonia Ruiz</t>
  </si>
  <si>
    <t>Tulua</t>
  </si>
  <si>
    <t>Marco Fidel Suarez</t>
  </si>
  <si>
    <t>San Luis Gonzaga</t>
  </si>
  <si>
    <t>BOLAÑOS RAMIREZ HAROLD</t>
  </si>
  <si>
    <t>Centro de Integracion Popular</t>
  </si>
  <si>
    <t>Tecnologia e Informatica</t>
  </si>
  <si>
    <t>Sagrada familia Palmira</t>
  </si>
  <si>
    <t>Jesus del Gran Poder</t>
  </si>
  <si>
    <t>Juan Pablo I</t>
  </si>
  <si>
    <t>San Martin de Porres</t>
  </si>
  <si>
    <t>Jose Antonio Llorente</t>
  </si>
  <si>
    <t>Genaro Leon</t>
  </si>
  <si>
    <t>Tecnico Domingo Belisario</t>
  </si>
  <si>
    <t>Artemio Mendoza</t>
  </si>
  <si>
    <t>Alfonso lopez</t>
  </si>
  <si>
    <t>Puenes</t>
  </si>
  <si>
    <t>jose Eustacio Rivera</t>
  </si>
  <si>
    <t>San Ignacio</t>
  </si>
  <si>
    <t>varias IEM</t>
  </si>
  <si>
    <t>Policarpa Salavarrieta</t>
  </si>
  <si>
    <t>Buenos Aires</t>
  </si>
  <si>
    <t>Agropecuaria el Remolino</t>
  </si>
  <si>
    <t>Central de Nariño</t>
  </si>
  <si>
    <t>Ciudad Mocoa</t>
  </si>
  <si>
    <t>Nuestra Señora de Lourdes</t>
  </si>
  <si>
    <t>maria Goretty</t>
  </si>
  <si>
    <t xml:space="preserve">En los actos administrativos de nombramiento no se logra evidenciar que sea docente de Ciencias Sociales, </t>
  </si>
  <si>
    <t xml:space="preserve">No anexa actos administrativos donde se verifique que fue nombrada a Ciencias Sociales. </t>
  </si>
  <si>
    <t>Solicitud basada en la enfermedad de la misma docente, criterio no contenido en el Decreto No,821 del 17 de octubre de 2018,</t>
  </si>
  <si>
    <t>La solicitud se basa en unidad familiar y gastos por viajar diariamente a su lugar de trabajo criterio no contenido en el Decreto No,821 del 17 de octubre de 2018,</t>
  </si>
  <si>
    <t>La constancia del rector no relaciona el tiempo de permanencia del docente, la solicitud se basa en acercarse a su lugar de nacimiento, criterio no contenido en el Decreto No,821 del 17 de octubre de 2018,</t>
  </si>
  <si>
    <t>El Decreto de Nombramiento no evidencia que haya sido nombrada a  Humanidades Lengua Castellana, Su solicitud se basa en cuidados y acompañamiento para su hijo criterio no contenido en el Decreto No,821 del 17 de octubre de 2018,</t>
  </si>
  <si>
    <t>la solicitud de traslado se basa en enfermedad de la misma docente criterio no contenido en el Decreto No,821 del 17 de octubre de 2018,</t>
  </si>
  <si>
    <t>No Procede Inscripción, como tampoco Estudios de Criterios</t>
  </si>
  <si>
    <t>Ipiales</t>
  </si>
  <si>
    <t>En los actos administrativos no se logra evidenciar que el docente haya sido nombrado en Humanidades, lengua Castellana, por cuanto el es licenciado en lenguas modernas. Anexa 1 folio de diagnostico de psicología de la hija de medico particular. La cual debía acreditar mediante copia de la historia clínica expedida por la entidad prestadora del servicio de salud a la cual se encuentra afiliado, No anexa registro civil de nacimiento de la menor para evidenciar el grado de consanguineidad</t>
  </si>
  <si>
    <t>No anexa ningún acto administrativo donde se logre evidenciar que  es  nombrado en propiedad, como tampoco se logra verificar que haya sido nombrado para el área de Humanidades, lengua castellana. El titulo del docente es de Filosofía y letras,</t>
  </si>
  <si>
    <t>La docente es nombrada a básica primaria, la solicitud se basa en madre cabeza de familia criterio no contenido en el Decreto No,821 del 17 de octubre de 2018, no cumple con los dos años de permanencia</t>
  </si>
  <si>
    <t>La docente se encuentra nombrada al área de básica primaria, la solicitud se basa en la enfermedad de la misma docente criterio no contenido en el Decreto No,821 del 17 de octubre de 2018,. También por ser madre cabeza de familia , criterio no contenido en el Decreto No,821 del 17 de octubre de 2018,</t>
  </si>
  <si>
    <t>La Historia Clínica no se encuentra actualizada; la Historia Clínica es Ilegible; No anexa vinculo con Hijo dependendiente; No anexa cedula de ciudadanía  la postulante</t>
  </si>
  <si>
    <t>Traslado por razones de salud de hijos dependientes</t>
  </si>
  <si>
    <t>Presenta Historia Clínica desde el 2014 al 2018 con problemas Psicológicos, como Trastorno mixto de Ansiedad y depresión; trastornos emocionales que son habituales de la niñez y adolescencia; no se logra verificar si la menor se encuentra medicada,</t>
  </si>
  <si>
    <t>No anexa la certificación  Lapso mínimo de 2 años de permanencia del aspirante en el establecimiento educativo en el cual se encuentra prestando el servicio como docente o directivo docente, certificación expedida por el Rector o Director del Establecimiento Educativo,</t>
  </si>
  <si>
    <t>No Procede Inscripción, como tampoco estudios de criterios</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</si>
  <si>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Anexa historia clínica de la Madre,</t>
  </si>
  <si>
    <t>Técnico El Espino</t>
  </si>
  <si>
    <t>la certificación expedida por el rector de Chapacual expone que ella laboro del 1 de octubre de 2006 al 2 de octubre de 2013, no se logra verificar donde ha laborado del año 2013 hasta la fecha, No presenta historia clínica de la  EPS; donde se encuentra afiliada la menor. Anexa Atenciones de psicología con médicos particulares</t>
  </si>
  <si>
    <t>No presenta los documentos, en carpeta, tal como se solicito en el Decreto Decreto No,821 del 17 de octubre de 2018. No anexa la certificación  de 2 años de permanencia del aspirante en el establecimiento educativo en el cual se encuentra prestando el servicio como docente o directivo docente, certificación expedida por el Rector o Director del Establecimiento Educativo,</t>
  </si>
  <si>
    <t>Presenta historia clínica de la madre y Hermano, criterio no contenido en el Decreto No,821 del 17 de octubre de 2018</t>
  </si>
  <si>
    <t>No se logra verificar el área de nombramiento</t>
  </si>
  <si>
    <t>En los actos administrativos no se logra evidenciar el área de nombramiento. Presenta historia clínica del mismo docente; criterio no contenido en el Decreto No,821 del 17 de octubre de 2018. Presenta historia clínica de una Señora, no se logra identificar el vinculo con el docente,</t>
  </si>
  <si>
    <t>Presenta historia clínica de la hermana, criterio no contenido en el Decreto No,821 del 17 de octubre de 2018,</t>
  </si>
  <si>
    <t>Sagrado Corazón de Jesús</t>
  </si>
  <si>
    <t>en lo actos administrativos no se logra evidenciar que la docente sea nombrada en el área de Ciencias Sociales. Presenta historias clínicas del cónyuge por otitis, dolor de hombro, dolor de vientre, presenta examen para tumor prostático, no se evidencia el proceso de salud desde 2016 a la fecha de este problema,</t>
  </si>
  <si>
    <t>María Inmaculada</t>
  </si>
  <si>
    <t>Según el docente es nombrado como docente del área de artes plásticas, la solicitud se basa en la enfermedad del mismo docente, criterio no contenido en el Decreto No,821 del 17 de octubre de 2018,</t>
  </si>
  <si>
    <t>María Auxiliadora</t>
  </si>
  <si>
    <t>Alfonso López Pumarejo</t>
  </si>
  <si>
    <t xml:space="preserve">Presenta historia clínica del compañero permanente de una luxación de ligamento anular de hace un año; </t>
  </si>
  <si>
    <t>Presenta historia clínica de la misma docente, criterio no contenido en el Decreto No,821 del 17 de octubre de 2018,</t>
  </si>
  <si>
    <t>Presenta historia clínica del mismo docente, criterio no contenido en el decreto de traslado, como tampoco la unidad familiar, ni enfermedad de la madre</t>
  </si>
  <si>
    <t>La docente no anexa actos de nombramientos para verificar el área que fue nombrada, además la solicitud se basa en la enfermedad de la docente, criterio no contenido en el Decreto No,821 del 17 de octubre de 2018,</t>
  </si>
  <si>
    <t>Traslado por razones de salud de su Cónyuge o Compañera Permanente</t>
  </si>
  <si>
    <t>Presenta Historia clínica por ovario poliquistico (El síndrome del ovario poliquístico (SOP) es una enfermedad en la cual una mujer tiene un niveles muy elevados de hormonas (andrógenos); enfermedad no catastrófica según la OMS</t>
  </si>
  <si>
    <t>En los actos de nombramientos no se logra verificar el área que fue nombrada, además la solicitud se basa en la enfermedad de la docente, criterio no contenido en el Decreto No,821 del 17 de octubre de 2018,</t>
  </si>
  <si>
    <t>Pérez pallares</t>
  </si>
  <si>
    <t>No se logra evidenciar que el docente haya sido nombrado en Ciencias Sociales, No anexa la certificación de lapso mínimo de 2 años de permanencia del aspirante en el establecimiento educativo en el cual se encuentra prestando el servicio como docente o directivo docente, certificación expedida por el Rector o Director del Establecimiento Educativo. La solicitud se basa en unidad familiar, criterio no contenido en el Decreto No,821 del 17 de octubre de 2018,</t>
  </si>
  <si>
    <t>Docente con Mayor Permanencia en prestación de Servicio</t>
  </si>
  <si>
    <t>No anexa la certificación  de lapso mínimo de 2 años de permanencia del aspirante en el establecimiento educativo en el cual se encuentra prestando el servicio como docente o directivo docente, certificación expedida por el Rector o Director del Establecimiento Educativo,  La solicitud se basa en unidad familiar, y enfermedad de la misma docente  criterio no contenido en el Decreto No,821 del 17 de octubre de 2018,</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</si>
  <si>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El acta de nombramiento no evidencia haber sido nombra en Ciencias Sociales, La solicitud se basa se basa en querer regresar a la tierra, y unidad familiar  criterio no contenido en el Decreto No,821 del 17 de octubre de 2018,</t>
  </si>
  <si>
    <t>No anexa la certificación  de lapso mínimo de 2 años de permanencia del aspirante en el establecimiento educativo en el cual se encuentra prestando el servicio como docente o directivo docente, certificación expedida por el Rector o Director del Establecimiento Educativo, No expone el motivo del traslado</t>
  </si>
  <si>
    <t>Área de Nombramiento</t>
  </si>
  <si>
    <t>Área de Inscripción</t>
  </si>
  <si>
    <t>Aplicación Requisitos Mínimos para Inscripción Proceso Ordinario de Traslado</t>
  </si>
  <si>
    <t>Solicitud del Traslado de Traslado de Docentes Otra ETC.</t>
  </si>
  <si>
    <t>Revisión Documentos</t>
  </si>
  <si>
    <t>días</t>
  </si>
  <si>
    <t>La docente es licenciada en Comercio y Contaduría; No anexa la cedula de ciudadanía,</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</si>
  <si>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No Anexa Cedula de Ciudadanía</t>
  </si>
  <si>
    <t>La docente es  licenciada en Educación Preescolar, y promoción de la familia. No anexa Cedula de Ciudadanía, La certificación del rector expone que laboro en la IEM Hasta el 3 de octubre de 2016</t>
  </si>
  <si>
    <t>En los actos administrativos no se logra evidenciar el área de nombramiento. La petición se basa por amenaza criterio no contenido en el Decreto No,821 del 17 de octubre de 2018,</t>
  </si>
  <si>
    <t>Solicitud basada en la enfermedad de la madre criterio no contenido en el Decreto No,821 del 17 de octubre de 2018,</t>
  </si>
  <si>
    <t>Solicitud basada en la situación critica de salud de la familia, se verifica historia clínica del padre criterio no contenido en el Decreto No,821 del 17 de octubre de 2018,</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</si>
  <si>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No Anexa Cedula de Ciudadanía, y fue nombrada hace 6 meses,</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</si>
  <si>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La petición se basa en enfermedad de la misma docente, criterio no contenido en el Decreto No,821 del 17 de octubre de 2018,</t>
  </si>
  <si>
    <t>anexa registro civil de nacimiento de un menor, la cual se encuentra ilegible; la Historia clínica del menor expone acné infantil, y colesterol alto. Además anexa historia clínica del mismo docente, criterio no contenido en el Decreto No,821 del 17 de octubre de 2018,, La situación del menor no esta dentro de las enfermedades catastróficas de la OMS</t>
  </si>
  <si>
    <t>No cumple con el lapso mínimo de 2 años de permanencia del aspirante en el establecimiento educativo en el cual se encuentra prestando el servicio como docente o directivo docente, certificación expedida por el Rector o Director del Establecimiento Educativo. La petición se basa en enfermedad de la misma docente, criterio no contenido en el Decreto No,821 del 17 de octubre de 2018,</t>
  </si>
  <si>
    <t>En los actos administrativos de nombramiento no se logra evidenciar que el docente haya sido nombrado como docente de tecnología e informática, ya que su área de conocimiento es administrador de empresas, la solicitud también se basa en salud del mismo docente, criterio no contenido en el Decreto No,821 del 17 de octubre de 2018,</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</si>
  <si>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La petición se basa en enfermedad de la misma docente, criterio no contenido en el Decreto No,821 del 17 de octubre de 2018,, además en los actos administrativos no se logra evidenciar que esta nombrado a tecnología e informática, Muchos de los actos administrativo son demasiado ilegibles</t>
  </si>
  <si>
    <t>En los actos administrativos de nombramiento no se logra evidenciar que el docente haya sido nombrado como docente de tecnología e informática, la solicitud también se basa en salud del Hijo, presenta varias historias clínicas una de seguimiento con psicólogo, otra por acné severo y por problemas de Gastroenteritis</t>
  </si>
  <si>
    <t>la solicitud la basa en unión familiar con esposa e hijos, criterio no contenido en el Decreto No,821 del 17 de octubre de 2018,</t>
  </si>
  <si>
    <t>No anexa la certificación  lapso mínimo de 2 años de permanencia del aspirante en el establecimiento educativo en el cual se encuentra prestando el servicio como docente o directivo docente, certificación expedida por el Rector o Director del Establecimiento Educativo. La petición se basa en enfermedad del hijo, el registro civil de nacimiento es demasiado ilegible el cual no se puede verificar el nombre del menor, ni de los padres. presenta historia clínica del menor por pulmonía, gastroenteritis, controles de la primera infancia, rinitis, enfermedades no catastróficas según la OMS</t>
  </si>
  <si>
    <t>No anexa actos administrativos donde se logre verificar el área de nombramiento. No anexa la certificación  lapso mínimo de 2 años de permanencia del aspirante en el establecimiento educativo en el cual se encuentra prestando el servicio como docente o directivo docente, certificación expedida por el Rector o Director del Establecimiento Educativo.</t>
  </si>
  <si>
    <t>Los actos administrativos demuestran que el docente esta nombrado en el área de comercio y contaduría,</t>
  </si>
  <si>
    <t>Presenta historia clínica del un menor por nacimiento prematuro en el año 2017, no se verifica enfermedad catastrófica del menor según la OMS, presenta historia de la esposa con liposoma (acumulación de grasa) benigno en piel; y por esteatosis  hepática (La enfermedad por hígado graso es una condición en la que se acumula grasa en el hígado). presenta la esposa un examen medico de quiste en seno. pero no se logra verificar si es maligno o benigno,</t>
  </si>
  <si>
    <t>Los actos Administrativos anexos, no evidencian el área de nombramiento o desempeño</t>
  </si>
  <si>
    <t>Los documentos de Nombramiento y traslado son para el área de idioma extranjero Ingles. No anexa la certificación lapso mínimo de 2 años de permanencia del aspirante en el establecimiento educativo en el cual se encuentra prestando el servicio como docente o directivo docente, certificación expedida por el Rector o Director del Establecimiento Educativo,</t>
  </si>
  <si>
    <t>Los documentos de Nombramiento y traslado no especifican el área de desempeño. El titulo profesional de la docente es de Filosofía y letras</t>
  </si>
  <si>
    <t xml:space="preserve">El nombramiento de la docente esta hecho a filosofía y letras, No tiene lapso mínimo de 2 años de permanencia del aspirante en el establecimiento educativo en el cual se encuentra prestando el servicio como docente </t>
  </si>
  <si>
    <t>El Decreto de Nombramiento esta hecho a Básica primaria. No se evidencia acto administrativo que la docente haya sido reubicada a secundaria para Humanidades Lengua Castellana, No anexa fotocopia de la cedula</t>
  </si>
  <si>
    <t>En los actos administrativos no se verifica que haya sido nombrada a Humanidades lengua castellana; ya que el perfil de la docente también le aplica a idioma extranjero, y Primaria, su solicitar se basa en unión familiar criterio no contenido en el Decreto No,821 del 17 de octubre de 2018,</t>
  </si>
  <si>
    <t xml:space="preserve">El Decreto de Nombramiento esta al área de Ingles;  No se evidencia acto administrativo que la docente haya sido reubicada a secundaria para Humanidades Lengua Castellana, </t>
  </si>
  <si>
    <t>En los actos administrativos no se verifica que haya sido nombrado a Humanidades lengua castellana; ya que el perfil del docente aplica para , filosofía y letras y primaria, presenta historias clínicas de sus hijos del menor con problemas de Adicción y la menor con displasia de cadera, no son enfermedades catastróficas según la OMS</t>
  </si>
  <si>
    <t>No anexa ningún actos administrativos  que haya sido nombrado a Humanidades lengua castellana, Presenta Historia clina de la madre criterio no contenido en el Decreto No,821 del 17 de octubre de 2018,</t>
  </si>
  <si>
    <t>El Decreto de Nombramiento esta hecho a l área de Idioma Extranjero- Ingles;  No se evidencia acto administrativo que la docente haya sido reubicada a secundaria para Humanidades Lengua Castellana, Presenta Historia Clínica de la Misma docente</t>
  </si>
  <si>
    <t>El docente no anexa documentos de Nombramiento, que se logre verificar su nombramiento a Humanidades Lengua Castellana. Se verifica en el sistema Humano que el docente fue nombrado a Idioma extranjero Ingles. No anexa la certificación de 2 años de permanencia del aspirante en el establecimiento educativo en el cual se encuentra prestando el servicio como docente o directivo docente, certificación expedida por el Rector o Director del Establecimiento Educativo. No Anexa Cedula de Ciudadanía;</t>
  </si>
  <si>
    <t>La docente pertenece al área de filosofía y Letras, no se logra evidenciar que haya sido nombrada en Humanidades Lengua Castellana.</t>
  </si>
  <si>
    <t>Revisados los actos administrativos no se logra identificar que la docente haya sido nombrada a Humanidades, lengua castellana, La docente ostenta el titulo de Lenguas Modernas, La solicitud se basa en la unión familiar y la enfermedad del padre criterio no contenido en el Decreto No,821 del 17 de octubre de 2018,</t>
  </si>
  <si>
    <t>La docente es Nombrada en básica primaria y el tirulo Universitario es licenciada en Educación Primaria; según resolución No15683 del 2016, No posee el perfil</t>
  </si>
  <si>
    <t>el docente es del área de filosofía y Letras, no se evidencia en los actos administrativos haber sido nombrado en Humanidades y Lengua Castellana</t>
  </si>
  <si>
    <t>En los actos administrativos de Nombramiento no se logra identificar que la docente haya sido nombrada a Humanidades, Lengua castellana, ya que es licenciada en básica primaria con énfasis, la cual puede ser docente de primaria; Presenta Historia clínica de la misma docente, criterio no contenido en el Decreto No,821 del 17 de octubre de 2018,</t>
  </si>
  <si>
    <t>En los actos administrativos de Nombramiento no se logra identificar que la docente haya sido nombrada a Humanidades, Lengua castellana, ya que es licenciada en básica primaria  Presenta Historia clínica de un menor, no relaciona registro civil de nacimiento la cual se pueda evidenciar la consanguineidad</t>
  </si>
  <si>
    <t>No anexa la certificación de 2 años de permanencia del aspirante en el establecimiento educativo en el cual se encuentra prestando el servicio como docente o directivo docente, certificación expedida por el Rector o Director del Establecimiento Educativo. anexa historia clínica de un menor. No anexa registro civil de nacimiento, con el fin de evidenciar la consanguineidad</t>
  </si>
  <si>
    <t>El acto administrativo de nombramiento es a Básica Primaria, solicitud basada en enfermedad de la madre criterio no contenido en el Decreto No,821 del 17 de octubre de 2018,</t>
  </si>
  <si>
    <t>No anexa ningún acto administrativo donde se logre evidenciar en primer lugar que el es docente nombrado en propiedad, como tampoco se logra verificar que haya sido nombrado para el área de Humanidades, lengua castellana. Anexa historia clínica del mismo docente criterio no contenido en el Decreto No,821 del 17 de octubre de 2018,</t>
  </si>
  <si>
    <t>En los actos administrativos de Nombramiento no se logra identificar que la docente haya sido nombrada a Humanidades, Lengua castellana, ya que es nombrada a básica primaria. La solicitud se basa en acelere compañía a su hermano, criterio no contenido en el Decreto No,821 del 17 de octubre de 2018,</t>
  </si>
  <si>
    <t>No acredita historia clina de la EPS a la cual se encuentra como beneficiario el menor; presenta concepto de la Directora de la sala Materna Montessori; Concepto de medico particular por trastorno negativo desafiante</t>
  </si>
  <si>
    <t xml:space="preserve">El docente es Administrador Publico, No cumple los requisitos mínimos de formación académica; para ser docente de educación física, Según Resolución No,15683 de agosto de 2016 </t>
  </si>
  <si>
    <t xml:space="preserve">Presenta Historia clínica por estado de embarazo de su cónyuge. Presenta historia clínica de posible Glaucoma, la remiten para exámenes, Se puede evidenciar que las enfermedades no son catastróficas de larga duración y que necesiten tratamiento continuo para poder vivir conforme a lo dispuesto por la Organización Mundial de la Salud
</t>
  </si>
  <si>
    <t>La petición se basa en desintegración familiar criterio no contenido en el Decreto No,821 del 17 de octubre de 2018,</t>
  </si>
  <si>
    <t>No Anexa cedula de ciudadanía, la petición se basa en acercarse al lugar de residencia criterio no contenido en el Decreto No,821 del 17 de octubre de 2018,</t>
  </si>
  <si>
    <t>Presenta Historia clina del Padre criterio no contenido en el Decreto No,821 del 17 de octubre de 2018,, No anexa fotocopia de la cedula</t>
  </si>
  <si>
    <t>Solicitud Basada en Unidad Familiar criterio no contenido en el Decreto No,821 del 17 de octubre de 2018,</t>
  </si>
  <si>
    <t>la solicitud se basa por que su lugar de residencia es la Ciudad de Pasto, como para cuidar a sus padres por la edad criterio no contenido en el Decreto No,821 del 17 de octubre de 2018,</t>
  </si>
  <si>
    <t>solicitud se basa por enfermedad del mismo docente criterio no contenido en el Decreto No,821 del 17 de octubre de 2018,</t>
  </si>
  <si>
    <t>la solicitud se basa en la enfermedad de la Madre criterio no contenido en el Decreto No,821 del 17 de octubre de 2018,</t>
  </si>
  <si>
    <t>Solicitud se basa en unidad familiar criterio no contenido en el Decreto No,821 del 17 de octubre de 2018,</t>
  </si>
  <si>
    <t>La petición se basa en unión familiar y por tener su residencia en la Ciudad de Pasto criterio no contenido en el Decreto No,821 del 17 de octubre de 2018,</t>
  </si>
  <si>
    <t>No se evidencia en los actos administrativos que el docente haya sido nombrado en el área de educación física, además la solicitud se basa en enfermedad del mismo docente criterio no contenido en el Decreto No,821 del 17 de octubre de 2018,</t>
  </si>
  <si>
    <t>No anexa la certificación de 2 años de permanencia del aspirante en el establecimiento educativo en el cual se encuentra prestando el servicio como docente o directivo docente, certificación expedida por el Rector o Director del Establecimiento Educativo. No Anexa Cedula de Ciudadanía; La docente esta Nombrada para ciencias Naturales - Educación Ambiental, solicita ser trasladada al sector rural,</t>
  </si>
  <si>
    <t>No anexa la certificación de 2 años de permanencia del aspirante en el establecimiento educativo en el cual se encuentra prestando el servicio como docente o directivo docente, certificación expedida por el Rector o Director del Establecimiento Educativo. revisados los actos administrativos de nombramiento, la docente es nombrada a Básica primaria,</t>
  </si>
  <si>
    <t xml:space="preserve">No se logra evidenciar en los actos administrativos que el docente fue nombrado como docente de Química, por cuanto presenta documentos de encargos Como Coordinador, Rector. </t>
  </si>
  <si>
    <t>Presenta historia clínica de la Madre criterio no contenido en el Decreto No,821 del 17 de octubre de 2018,, No presenta Cedula de ciudadanía</t>
  </si>
  <si>
    <t>Solicitud basada en unión familiar criterio no contenido en el Decreto No,821 del 17 de octubre de 2018,</t>
  </si>
  <si>
    <t>No anexa decreto de Nombramiento donde se logre verificar el área de nombramiento. La docente es Normalista Superior con enfasis, según la resolucion No15683 de 2016 el normalista esta facultado para preescolar o primaria</t>
  </si>
  <si>
    <t>Solicitud basada por que la residencia en la ciudad de Pasto, criterio no contenido en el Decreto No,821 del 17 de octubre de 2018,</t>
  </si>
  <si>
    <t>La docente No anexa los documentos propios de proceso ordinario, anexa solicitud por el estado salud de la misma docente, criterio no contenido en el Decreto No,821 del 17 de octubre de 2018,</t>
  </si>
  <si>
    <t>No anexa la certificación de 2 años de permanencia del aspirante en el establecimiento educativo en el cual se encuentra prestando el servicio como docente o directivo docente, certificación expedida por el Rector o Director del Establecimiento Educativo. No Anexa Cedula de Ciudadanía;  Solicitud de enfermedad de la misma docente. Situación familiar (separación) criterio no contenido en el Decreto No,821 del 17 de octubre de 2018,</t>
  </si>
  <si>
    <t>Solicitud basada en los deseos de vivir en Pasto criterio no contenido en el Decreto No,821 del 17 de octubre de 2018,</t>
  </si>
  <si>
    <t xml:space="preserve">La docente esta Nombrada como Zootecnista, no se evidencia en los actos administrativos haber sido nombrado en ciencias Naturales - Química; su nombramiento esta hecho como etnos educadora (Ver concepto del Ministerio) </t>
  </si>
  <si>
    <t>La solicitud se basa en enfermedad de la misma docente criterio no contenido en el Decreto No,821 del 17 de octubre de 2018,</t>
  </si>
  <si>
    <t>Vinculo afectivo con hijos dependientes criterio no contenido en el Decreto No,821 del 17 de octubre de 2018,</t>
  </si>
  <si>
    <t>acredita del hijo  copia de la historia clínica expedida por la entidad prestadora del servicio de salud a la cual se encuentra afiliado que es Sanitas, el hijo cuenta con 18 años presenta por Diabetes mellitus</t>
  </si>
  <si>
    <t>el criterio de traslado del docente se basa en la experiencia docente criterio no contenido en el Decreto No,821 del 17 de octubre de 2018,</t>
  </si>
  <si>
    <t>La solicitud del traslado de basa en la enfermedad de la misma docente y de sus padres criterio no contenido en el Decreto No,821 del 17 de octubre de 2018,</t>
  </si>
  <si>
    <t>El postulante  esta nombrado como docente; la postulación debe ser a  vacantes del mismo perfil y nivel académico"</t>
  </si>
  <si>
    <t>la petición se basa por ser docente amenazado criterio no contenido en el Decreto No,821 del 17 de octubre de 2018,No anexa la certificación de 2 años de permanencia del aspirante en el establecimiento educativo en el cual se encuentra prestando el servicio como docente o directivo docente</t>
  </si>
  <si>
    <t>Revisados los documento no anexa decreto de Nombramiento en propiedad del cargo de Directivo Docente, Presenta Historia clínica de un menor, no se verificar grado de consanguineidad, no anexa registro civil de nacimiento</t>
  </si>
  <si>
    <t>No presenta Decreto de Nombramiento donde se logre verificar el área a que fue nombrada</t>
  </si>
  <si>
    <t>No presenta Decreto de Nombramiento donde se logre verificar el área a que fue nombrado, no presente certificado del rector de permanencia.</t>
  </si>
  <si>
    <t>No presenta Decretos de Nombramiento donde se logre verificar el área a que fue nombrado, no presente certificado del rector de permanencia.</t>
  </si>
  <si>
    <t xml:space="preserve">La historia Clínica de la Cónyuge se encuentra repetida el folio 24, 31 y 32 corresponde a la misma cita medica, para Psicología. Presenta Historia clínica por Migrañas frecuentes. También presenta Historia clínica de la Hija por cita para valoración de comportamiento; Se puede evidenciar que las enfermedades no son catastróficas de larga duración y que necesiten tratamiento continuo para poder vivir conforme a lo dispuesto por la Organización Mundial de la Salud
</t>
  </si>
  <si>
    <t>El Docente es nombrado en educación religiosa, no se logra evidenciar que haya sido reubicado en el área de Ética y valores.  el Área de Religión  fue retirada del Proceso para cumplir orden Judicial, mediante Decreto No,841 del 26 de octubre de 2018. Presenta Historia Clina de la misma docente criterio no contenido en el Decreto No,821 del 17 de octubre de 2018,</t>
  </si>
  <si>
    <t>El Docente es nombrado en educación religiosa, no se logra evidenciar que haya sido reubicado en el área de Ética y valores. el Área de Religión fue retirada del Proceso para cumplir orden Judicial, mediante Decreto No,841 del 26 de octubre de 2018. Presenta Historia Clina dela misma docente  criterio no contenido en el Decreto No,821 del 17 de octubre de 2018,; no presenta cedula de ciudadanía</t>
  </si>
  <si>
    <t xml:space="preserve">El Docente es Nombrada en primaria, posteriormente es reubicada en educación religiosa, no se logra evidenciar que haya sido reubicado en el área de Ética y valores. Área fue retirada del Proceso para cumplir orden Judicial, mediante Decreto No,841 del 26 de octubre de 2018. </t>
  </si>
  <si>
    <t>No anexa la certificación de 2 años de permanencia del aspirante en el establecimiento educativo en el cual se encuentra prestando el servicio como docente o directivo docente, certificación expedida por el Rector o Director del Establecimiento Educativo. Solicitud se basa en Unión familiar criterio no contenido en el Decreto No,821 del 17 de octubre de 2018</t>
  </si>
  <si>
    <t>Área fue retirada del Proceso para cumplir orden Judicial, mediante Decreto No,841 del 26 de octubre de 2018</t>
  </si>
  <si>
    <t>La docente no reviso el Decreto No,821 del 17 de octubre de 2018. Ya que la Administración no postulo vacante de primara, criterio no contenido en el Decreto No,821 del 17 de octubre de 2018</t>
  </si>
  <si>
    <t>La docente no reviso el Decreto No,821 del 17 de octubre de 2018. Ya que la Administración no postulo vacante de Preescolar criterio no contenido en el Decreto No,821 del 17 de octubre de 2018</t>
  </si>
  <si>
    <t>Sitema de Atencion al Ciudadano del 13 de noviembre al 26 de noviembre</t>
  </si>
  <si>
    <t>Presenta solicitud por Amenaza criterio no contenido en el Decreto No,821 del 17 de octubre de 2018.</t>
  </si>
  <si>
    <t>Aplica Area</t>
  </si>
  <si>
    <t>Aplica Permanencia</t>
  </si>
  <si>
    <t>Inscrito Proceso</t>
  </si>
  <si>
    <t>IEM A LA QUE ASPIRA</t>
  </si>
  <si>
    <t>DOCENTES QUE NO APLICAN AL TRASLADO</t>
  </si>
  <si>
    <t>DOCENTES QUE APLICAN AL TRASLADO</t>
  </si>
  <si>
    <t>DOCENTES QUE NO  APLICAN AL TRASLADO</t>
  </si>
  <si>
    <t>DOCENTES QUE   APLICAN AL TRASLADO</t>
  </si>
  <si>
    <t>DOCENTES QUE  APLICAN AL TRASLADO</t>
  </si>
  <si>
    <t>DIRECTIVOS DOCENTES QUE NO  APLICAN AL TRASLADO</t>
  </si>
  <si>
    <t>NO APLICAN PERMUTA</t>
  </si>
  <si>
    <t xml:space="preserve"> APLICAN PERMUTA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</si>
</sst>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9"/>
      <name val="Arial"/>
      <family val="2"/>
    </font>
    <font>
      <sz val="8"/>
      <name val="Century Gothic"/>
      <family val="2"/>
    </font>
    <font>
      <b/>
      <sz val="8"/>
      <name val="Century Gothic"/>
      <family val="2"/>
    </font>
    <font>
      <b/>
      <sz val="8"/>
      <color indexed="8"/>
      <name val="Century Gothic"/>
      <family val="2"/>
    </font>
    <font>
      <sz val="8"/>
      <color indexed="8"/>
      <name val="Century Gothic"/>
      <family val="2"/>
    </font>
    <font>
      <sz val="8"/>
      <color theme="1"/>
      <name val="Century Gothic"/>
      <family val="2"/>
    </font>
    <font>
      <b/>
      <sz val="9"/>
      <name val="Century Gothic"/>
      <family val="2"/>
    </font>
    <font>
      <sz val="9"/>
      <name val="Century Gothic"/>
      <family val="2"/>
    </font>
    <font>
      <b/>
      <sz val="9"/>
      <color indexed="8"/>
      <name val="Century Gothic"/>
      <family val="2"/>
    </font>
    <font>
      <sz val="9"/>
      <color indexed="8"/>
      <name val="Century Gothic"/>
      <family val="2"/>
    </font>
    <font>
      <sz val="9"/>
      <color theme="1"/>
      <name val="Century Gothic"/>
      <family val="2"/>
    </font>
    <font>
      <b/>
      <sz val="9"/>
      <color indexed="9"/>
      <name val="Arial"/>
      <family val="2"/>
    </font>
    <font>
      <b/>
      <sz val="9"/>
      <color theme="4" tint="0.79998168889431442"/>
      <name val="Arial"/>
      <family val="2"/>
    </font>
    <font>
      <sz val="9"/>
      <color theme="4" tint="0.79998168889431442"/>
      <name val="Arial"/>
      <family val="2"/>
    </font>
    <font>
      <sz val="9"/>
      <name val="Arial"/>
    </font>
    <font>
      <sz val="10"/>
      <color theme="1"/>
      <name val="Arial"/>
      <family val="2"/>
    </font>
    <font>
      <b/>
      <sz val="8"/>
      <color theme="1"/>
      <name val="Century Gothic"/>
      <family val="2"/>
    </font>
    <font>
      <sz val="10"/>
      <name val="Arial"/>
      <family val="2"/>
    </font>
    <font>
      <sz val="9"/>
      <color indexed="12"/>
      <name val="Century Gothic"/>
      <family val="2"/>
    </font>
    <font>
      <sz val="8"/>
      <color indexed="12"/>
      <name val="Century Gothic"/>
      <family val="2"/>
    </font>
    <font>
      <sz val="9"/>
      <color rgb="FFFF0000"/>
      <name val="Century Gothic"/>
      <family val="2"/>
    </font>
    <font>
      <b/>
      <sz val="10"/>
      <name val="Arial"/>
      <family val="2"/>
    </font>
    <font>
      <sz val="10"/>
      <color theme="0"/>
      <name val="Arial"/>
      <family val="2"/>
    </font>
    <font>
      <sz val="8"/>
      <color theme="0"/>
      <name val="Century Gothic"/>
      <family val="2"/>
    </font>
    <font>
      <sz val="20"/>
      <name val="Arial"/>
      <family val="2"/>
    </font>
    <font>
      <sz val="20"/>
      <name val="Century Gothic"/>
      <family val="2"/>
    </font>
    <font>
      <sz val="9"/>
      <color theme="0"/>
      <name val="Century Gothic"/>
      <family val="2"/>
    </font>
  </fonts>
  <fills count="8">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indexed="12"/>
      </patternFill>
    </fill>
    <fill>
      <patternFill patternType="solid">
        <fgColor theme="5" tint="0.79998168889431442"/>
        <bgColor indexed="64"/>
      </patternFill>
    </fill>
    <fill>
      <patternFill patternType="solid">
        <fgColor theme="4" tint="0.79998168889431442"/>
        <bgColor indexed="64"/>
      </patternFill>
    </fill>
    <fill>
      <patternFill patternType="solid">
        <fgColor rgb="FFA3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2" fillId="0" borderId="0" xfId="0" applyFont="1"/>
    <xf numFmtId="0" fontId="0" fillId="0" borderId="0" xfId="0" applyBorder="1"/>
    <xf numFmtId="0" fontId="2" fillId="3" borderId="0" xfId="0" applyFont="1" applyFill="1"/>
    <xf numFmtId="0" fontId="5"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xf numFmtId="0" fontId="10" fillId="2" borderId="0" xfId="0" applyFont="1" applyFill="1" applyAlignment="1">
      <alignment horizontal="center" vertical="center" wrapText="1"/>
    </xf>
    <xf numFmtId="0" fontId="8" fillId="3" borderId="0" xfId="0" applyFont="1" applyFill="1"/>
    <xf numFmtId="0" fontId="10" fillId="3" borderId="0" xfId="0" applyFont="1" applyFill="1" applyAlignment="1">
      <alignment horizontal="center" vertical="center" wrapText="1"/>
    </xf>
    <xf numFmtId="0" fontId="5" fillId="3" borderId="0" xfId="0" applyFont="1" applyFill="1" applyAlignment="1">
      <alignment horizontal="center" vertical="center" wrapText="1"/>
    </xf>
    <xf numFmtId="0" fontId="12" fillId="4" borderId="1" xfId="0" applyFont="1" applyFill="1" applyBorder="1"/>
    <xf numFmtId="0" fontId="13" fillId="4" borderId="1" xfId="0" applyFont="1" applyFill="1" applyBorder="1"/>
    <xf numFmtId="0" fontId="2" fillId="3" borderId="1" xfId="0" applyFont="1" applyFill="1" applyBorder="1" applyAlignment="1">
      <alignment vertical="top" wrapText="1"/>
    </xf>
    <xf numFmtId="0" fontId="2" fillId="3" borderId="0" xfId="0" applyFont="1" applyFill="1" applyAlignment="1">
      <alignment vertical="top" wrapText="1"/>
    </xf>
    <xf numFmtId="0" fontId="2" fillId="3" borderId="1" xfId="0" applyNumberFormat="1" applyFont="1" applyFill="1" applyBorder="1" applyAlignment="1">
      <alignment vertical="top" wrapText="1"/>
    </xf>
    <xf numFmtId="0" fontId="8" fillId="3" borderId="0" xfId="0" applyNumberFormat="1" applyFont="1" applyFill="1" applyAlignment="1">
      <alignment vertical="top" wrapText="1"/>
    </xf>
    <xf numFmtId="0" fontId="8" fillId="3" borderId="0" xfId="0" applyFont="1" applyFill="1" applyAlignment="1">
      <alignment vertical="top" wrapText="1"/>
    </xf>
    <xf numFmtId="0" fontId="8" fillId="6" borderId="0" xfId="0" applyFont="1" applyFill="1" applyAlignment="1">
      <alignment vertical="top" wrapText="1"/>
    </xf>
    <xf numFmtId="0" fontId="11" fillId="3" borderId="1" xfId="0" applyFont="1" applyFill="1" applyBorder="1" applyAlignment="1">
      <alignment vertical="top" wrapText="1"/>
    </xf>
    <xf numFmtId="0" fontId="0" fillId="3" borderId="0" xfId="0" applyFill="1"/>
    <xf numFmtId="0" fontId="18" fillId="0" borderId="0" xfId="0" applyFont="1"/>
    <xf numFmtId="0" fontId="8" fillId="3" borderId="0" xfId="0" applyFont="1" applyFill="1" applyBorder="1" applyAlignment="1">
      <alignment vertical="top" wrapText="1"/>
    </xf>
    <xf numFmtId="0" fontId="2" fillId="3" borderId="0" xfId="0" applyFont="1" applyFill="1" applyBorder="1" applyAlignment="1">
      <alignment vertical="top" wrapText="1"/>
    </xf>
    <xf numFmtId="0" fontId="6" fillId="3" borderId="1" xfId="0" applyFont="1" applyFill="1" applyBorder="1" applyAlignment="1">
      <alignment vertical="top" wrapText="1"/>
    </xf>
    <xf numFmtId="0" fontId="20" fillId="3" borderId="1" xfId="0" applyFont="1" applyFill="1" applyBorder="1" applyAlignment="1">
      <alignment vertical="top" wrapText="1"/>
    </xf>
    <xf numFmtId="0" fontId="8" fillId="3" borderId="1" xfId="0" applyNumberFormat="1" applyFont="1" applyFill="1" applyBorder="1" applyAlignment="1">
      <alignment vertical="top" wrapText="1"/>
    </xf>
    <xf numFmtId="0" fontId="11" fillId="3" borderId="0" xfId="0" applyFont="1" applyFill="1" applyBorder="1" applyAlignment="1">
      <alignment vertical="top" wrapText="1"/>
    </xf>
    <xf numFmtId="0" fontId="11" fillId="3" borderId="1" xfId="0" applyFont="1" applyFill="1" applyBorder="1" applyAlignment="1">
      <alignment horizontal="center" vertical="top" wrapText="1"/>
    </xf>
    <xf numFmtId="0" fontId="2" fillId="3" borderId="0" xfId="0" applyFont="1" applyFill="1" applyAlignment="1">
      <alignment horizontal="center"/>
    </xf>
    <xf numFmtId="0" fontId="8" fillId="3" borderId="1" xfId="0" applyFont="1" applyFill="1" applyBorder="1" applyAlignment="1">
      <alignment vertical="top" wrapText="1"/>
    </xf>
    <xf numFmtId="0" fontId="8" fillId="3" borderId="1" xfId="0" applyFont="1" applyFill="1" applyBorder="1" applyAlignment="1">
      <alignment horizontal="center" vertical="top" wrapText="1"/>
    </xf>
    <xf numFmtId="0" fontId="2" fillId="3" borderId="4" xfId="0" applyNumberFormat="1" applyFont="1" applyFill="1" applyBorder="1" applyAlignment="1">
      <alignment vertical="top" wrapText="1"/>
    </xf>
    <xf numFmtId="0" fontId="6" fillId="3" borderId="0" xfId="0" applyFont="1" applyFill="1" applyBorder="1" applyAlignment="1">
      <alignment vertical="top" wrapText="1"/>
    </xf>
    <xf numFmtId="0" fontId="20" fillId="3" borderId="0" xfId="0" applyFont="1" applyFill="1" applyBorder="1" applyAlignment="1">
      <alignment vertical="top" wrapText="1"/>
    </xf>
    <xf numFmtId="0" fontId="18" fillId="3" borderId="0" xfId="0" applyFont="1" applyFill="1"/>
    <xf numFmtId="0" fontId="4" fillId="3"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3" fillId="3" borderId="0" xfId="0" applyFont="1" applyFill="1"/>
    <xf numFmtId="0" fontId="0" fillId="3" borderId="0" xfId="0" applyFill="1" applyAlignment="1">
      <alignment horizontal="center"/>
    </xf>
    <xf numFmtId="0" fontId="16" fillId="3" borderId="0" xfId="0" applyFont="1" applyFill="1"/>
    <xf numFmtId="0" fontId="2" fillId="7" borderId="0" xfId="0" applyFont="1" applyFill="1"/>
    <xf numFmtId="0" fontId="5" fillId="7" borderId="0" xfId="0" applyFont="1" applyFill="1" applyAlignment="1">
      <alignment horizontal="center" vertical="center" wrapText="1"/>
    </xf>
    <xf numFmtId="0" fontId="19" fillId="3" borderId="1" xfId="0" applyFont="1" applyFill="1" applyBorder="1" applyAlignment="1">
      <alignment vertical="top" wrapText="1"/>
    </xf>
    <xf numFmtId="0" fontId="21" fillId="3" borderId="1" xfId="0" applyFont="1" applyFill="1" applyBorder="1" applyAlignment="1">
      <alignment vertical="top" wrapText="1"/>
    </xf>
    <xf numFmtId="0" fontId="5" fillId="7" borderId="1" xfId="0" applyFont="1" applyFill="1" applyBorder="1" applyAlignment="1">
      <alignment horizontal="center" vertical="center" wrapText="1"/>
    </xf>
    <xf numFmtId="0" fontId="8" fillId="7" borderId="0" xfId="0" applyFont="1" applyFill="1"/>
    <xf numFmtId="0" fontId="9" fillId="7" borderId="1" xfId="0" applyFont="1" applyFill="1" applyBorder="1" applyAlignment="1">
      <alignment horizontal="center" vertical="center" wrapText="1"/>
    </xf>
    <xf numFmtId="0" fontId="10" fillId="7" borderId="0" xfId="0" applyFont="1" applyFill="1" applyAlignment="1">
      <alignment horizontal="center" vertical="center" wrapText="1"/>
    </xf>
    <xf numFmtId="0" fontId="7" fillId="3" borderId="1" xfId="0" applyFont="1" applyFill="1" applyBorder="1" applyAlignment="1">
      <alignment horizontal="center" vertical="top" wrapText="1"/>
    </xf>
    <xf numFmtId="0" fontId="19" fillId="3" borderId="1" xfId="0" applyNumberFormat="1" applyFont="1" applyFill="1" applyBorder="1" applyAlignment="1">
      <alignment vertical="top" wrapText="1"/>
    </xf>
    <xf numFmtId="0" fontId="1" fillId="3" borderId="1" xfId="0" applyFont="1" applyFill="1" applyBorder="1"/>
    <xf numFmtId="0" fontId="14" fillId="3" borderId="1" xfId="0" applyFont="1" applyFill="1" applyBorder="1"/>
    <xf numFmtId="0" fontId="1" fillId="3" borderId="1" xfId="0" applyFont="1" applyFill="1" applyBorder="1" applyAlignment="1">
      <alignment wrapText="1"/>
    </xf>
    <xf numFmtId="0" fontId="18" fillId="5" borderId="0" xfId="0" applyFont="1" applyFill="1"/>
    <xf numFmtId="0" fontId="22" fillId="3" borderId="0" xfId="0" applyFont="1" applyFill="1"/>
    <xf numFmtId="0" fontId="15" fillId="3" borderId="1" xfId="0" applyFont="1" applyFill="1" applyBorder="1"/>
    <xf numFmtId="0" fontId="15" fillId="3" borderId="1" xfId="0" applyFont="1" applyFill="1" applyBorder="1" applyAlignment="1">
      <alignment wrapText="1"/>
    </xf>
    <xf numFmtId="0" fontId="1" fillId="5" borderId="1" xfId="0" applyFont="1" applyFill="1" applyBorder="1"/>
    <xf numFmtId="0" fontId="3" fillId="3" borderId="1" xfId="0" applyFont="1" applyFill="1" applyBorder="1" applyAlignment="1">
      <alignment horizontal="center" vertical="top" wrapText="1"/>
    </xf>
    <xf numFmtId="0" fontId="22" fillId="3" borderId="0" xfId="0" applyFont="1" applyFill="1" applyAlignment="1">
      <alignment horizontal="center"/>
    </xf>
    <xf numFmtId="0" fontId="7" fillId="3" borderId="0" xfId="0" applyFont="1" applyFill="1" applyAlignment="1">
      <alignment horizontal="center"/>
    </xf>
    <xf numFmtId="0" fontId="18" fillId="0" borderId="0" xfId="0" applyFont="1" applyAlignment="1">
      <alignment horizontal="center"/>
    </xf>
    <xf numFmtId="0" fontId="19" fillId="3" borderId="0" xfId="0" applyFont="1" applyFill="1" applyBorder="1" applyAlignment="1">
      <alignment vertical="top" wrapText="1"/>
    </xf>
    <xf numFmtId="0" fontId="18" fillId="3" borderId="0" xfId="0" applyFont="1" applyFill="1" applyBorder="1" applyAlignment="1">
      <alignment vertical="top" wrapText="1"/>
    </xf>
    <xf numFmtId="0" fontId="2" fillId="3" borderId="0" xfId="0" applyFont="1" applyFill="1" applyAlignment="1">
      <alignment horizontal="center" vertical="top" wrapText="1"/>
    </xf>
    <xf numFmtId="0" fontId="2" fillId="3" borderId="0" xfId="0" applyFont="1" applyFill="1" applyBorder="1" applyAlignment="1">
      <alignment horizontal="center" vertical="top" wrapText="1"/>
    </xf>
    <xf numFmtId="0" fontId="22" fillId="0" borderId="0" xfId="0" applyFont="1" applyAlignment="1">
      <alignment horizontal="center"/>
    </xf>
    <xf numFmtId="0" fontId="3" fillId="3" borderId="1" xfId="0" applyNumberFormat="1" applyFont="1" applyFill="1" applyBorder="1" applyAlignment="1">
      <alignment horizontal="center" vertical="top" wrapText="1"/>
    </xf>
    <xf numFmtId="0" fontId="4"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3" fillId="3" borderId="0" xfId="0" applyFont="1" applyFill="1"/>
    <xf numFmtId="0" fontId="24" fillId="3" borderId="0" xfId="0" applyFont="1" applyFill="1"/>
    <xf numFmtId="0" fontId="4"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4" fillId="3" borderId="0" xfId="0" applyFont="1" applyFill="1" applyAlignment="1">
      <alignment horizontal="center"/>
    </xf>
    <xf numFmtId="0" fontId="27" fillId="3" borderId="0" xfId="0" applyFont="1" applyFill="1"/>
    <xf numFmtId="0" fontId="4"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5" fillId="3" borderId="0" xfId="0" applyFont="1" applyFill="1" applyAlignment="1">
      <alignment horizontal="center"/>
    </xf>
    <xf numFmtId="0" fontId="25" fillId="3" borderId="5" xfId="0" applyFont="1" applyFill="1" applyBorder="1" applyAlignment="1">
      <alignment horizontal="center"/>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25" fillId="0" borderId="5" xfId="0" applyFont="1" applyBorder="1" applyAlignment="1">
      <alignment horizontal="center"/>
    </xf>
    <xf numFmtId="0" fontId="5"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6" fillId="3" borderId="5" xfId="0" applyFont="1" applyFill="1" applyBorder="1" applyAlignment="1">
      <alignment horizontal="center"/>
    </xf>
    <xf numFmtId="0" fontId="2" fillId="3" borderId="2" xfId="0" applyFont="1" applyFill="1" applyBorder="1" applyAlignment="1">
      <alignment horizontal="center" vertical="top" wrapText="1"/>
    </xf>
    <xf numFmtId="0" fontId="18" fillId="3" borderId="3" xfId="0" applyFont="1" applyFill="1" applyBorder="1" applyAlignment="1">
      <alignment horizontal="center" vertical="top" wrapText="1"/>
    </xf>
    <xf numFmtId="0" fontId="8" fillId="3" borderId="2" xfId="0" applyFont="1" applyFill="1" applyBorder="1" applyAlignment="1">
      <alignment vertical="top" wrapText="1"/>
    </xf>
    <xf numFmtId="0" fontId="18" fillId="3" borderId="3" xfId="0" applyFont="1" applyFill="1" applyBorder="1" applyAlignment="1">
      <alignment vertical="top" wrapText="1"/>
    </xf>
    <xf numFmtId="0" fontId="8" fillId="3" borderId="3" xfId="0" applyFont="1" applyFill="1" applyBorder="1" applyAlignment="1">
      <alignment vertical="top" wrapText="1"/>
    </xf>
    <xf numFmtId="0" fontId="11" fillId="3" borderId="2" xfId="0" applyFont="1" applyFill="1" applyBorder="1" applyAlignment="1">
      <alignmen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Normal" xfId="0" builtinId="0"/>
  </cellStyles>
  <dxfs count="600">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theme="8" tint="-0.24994659260841701"/>
      </font>
    </dxf>
    <dxf>
      <font>
        <color theme="1"/>
      </font>
    </dxf>
    <dxf>
      <font>
        <color rgb="FFC00000"/>
      </font>
    </dxf>
    <dxf>
      <font>
        <color theme="8" tint="-0.24994659260841701"/>
      </font>
    </dxf>
    <dxf>
      <font>
        <color theme="1"/>
      </font>
    </dxf>
    <dxf>
      <font>
        <color rgb="FFC00000"/>
      </font>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ont>
        <color rgb="FFC00000"/>
      </font>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theme="8" tint="-0.24994659260841701"/>
      </font>
    </dxf>
    <dxf>
      <font>
        <color theme="1"/>
      </font>
    </dxf>
    <dxf>
      <font>
        <color rgb="FFC00000"/>
      </font>
    </dxf>
    <dxf>
      <font>
        <color rgb="FFC00000"/>
      </font>
    </dxf>
    <dxf>
      <font>
        <color rgb="FFC00000"/>
      </font>
    </dxf>
    <dxf>
      <font>
        <color rgb="FFC00000"/>
      </font>
    </dxf>
    <dxf>
      <font>
        <color rgb="FFC00000"/>
      </font>
    </dxf>
    <dxf>
      <font>
        <color rgb="FFC00000"/>
      </font>
    </dxf>
    <dxf>
      <font>
        <color rgb="FFC00000"/>
      </font>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ont>
        <color rgb="FFC00000"/>
      </font>
    </dxf>
    <dxf>
      <font>
        <color theme="8" tint="-0.24994659260841701"/>
      </font>
    </dxf>
    <dxf>
      <font>
        <color theme="1"/>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theme="1"/>
      </font>
      <fill>
        <gradientFill type="path">
          <stop position="0">
            <color theme="8" tint="0.80001220740379042"/>
          </stop>
          <stop position="1">
            <color theme="0"/>
          </stop>
        </gradientFill>
      </fill>
    </dxf>
    <dxf>
      <font>
        <color rgb="FFC00000"/>
      </font>
      <fill>
        <gradientFill type="path">
          <stop position="0">
            <color theme="8" tint="0.80001220740379042"/>
          </stop>
          <stop position="1">
            <color theme="0"/>
          </stop>
        </gradientFill>
      </fill>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ill>
        <gradientFill>
          <stop position="0">
            <color rgb="FFFF0000"/>
          </stop>
          <stop position="1">
            <color theme="0"/>
          </stop>
        </gradientFill>
      </fill>
      <border>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
      <fill>
        <gradientFill>
          <stop position="0">
            <color rgb="FFFF0000"/>
          </stop>
          <stop position="1">
            <color theme="0"/>
          </stop>
        </gradientFill>
      </fill>
      <border>
        <vertical/>
        <horizontal/>
      </border>
    </dxf>
    <dxf>
      <fill>
        <gradientFill degree="180">
          <stop position="0">
            <color rgb="FFFF0000"/>
          </stop>
          <stop position="1">
            <color theme="0"/>
          </stop>
        </gradientFill>
      </fill>
      <border>
        <bottom style="thin">
          <color auto="1"/>
        </bottom>
        <vertical/>
        <horizontal/>
      </border>
    </dxf>
    <dxf>
      <font>
        <color rgb="FFC00000"/>
      </font>
    </dxf>
    <dxf>
      <font>
        <color rgb="FFC00000"/>
      </font>
    </dxf>
    <dxf>
      <font>
        <color rgb="FFC00000"/>
      </font>
      <fill>
        <gradientFill type="path">
          <stop position="0">
            <color rgb="FFC00000"/>
          </stop>
          <stop position="1">
            <color theme="0"/>
          </stop>
        </gradientFill>
      </fill>
    </dxf>
    <dxf>
      <font>
        <color rgb="FFC00000"/>
      </font>
      <fill>
        <patternFill>
          <bgColor theme="0"/>
        </patternFill>
      </fill>
    </dxf>
    <dxf>
      <font>
        <color rgb="FFC00000"/>
      </font>
    </dxf>
    <dxf>
      <font>
        <color rgb="FFC00000"/>
      </font>
    </dxf>
    <dxf>
      <font>
        <color rgb="FFC00000"/>
      </font>
    </dxf>
    <dxf>
      <font>
        <color rgb="FFC0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3FFFF"/>
      <color rgb="FFFFDDDD"/>
      <color rgb="FFFFD1D1"/>
      <color rgb="FFFFCDCD"/>
      <color rgb="FF0000FF"/>
      <color rgb="FFFFBEAF"/>
      <color rgb="FFFFBCB7"/>
      <color rgb="FFF62F00"/>
      <color rgb="FFFCAEAE"/>
      <color rgb="FFFFD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6.-%20REVISION%20FINAL%20MATRIZ%20PROCESO%20ORDINARIO%2020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
      <sheetName val="Sociales"/>
      <sheetName val="Informatica"/>
      <sheetName val="Humani"/>
      <sheetName val="Edu Fisica"/>
      <sheetName val="Quimica"/>
      <sheetName val="Rector"/>
      <sheetName val="Permu"/>
      <sheetName val="Etica"/>
      <sheetName val="otro"/>
    </sheetNames>
    <sheetDataSet>
      <sheetData sheetId="0">
        <row r="2">
          <cell r="A2" t="str">
            <v>Entity ID</v>
          </cell>
          <cell r="B2" t="str">
            <v>Ciudadano</v>
          </cell>
          <cell r="C2" t="str">
            <v>Numero de identificación de ciudadano</v>
          </cell>
          <cell r="D2" t="str">
            <v>Tipo de Usuario (Persona Natural o Juridica)</v>
          </cell>
          <cell r="E2" t="str">
            <v>Tipo de Ciudadano</v>
          </cell>
          <cell r="F2" t="str">
            <v>Tipo de documento</v>
          </cell>
          <cell r="G2" t="str">
            <v>Días de vencimiento</v>
          </cell>
          <cell r="H2" t="str">
            <v>Creador</v>
          </cell>
          <cell r="I2" t="str">
            <v>Estado</v>
          </cell>
          <cell r="J2" t="str">
            <v>Canal</v>
          </cell>
          <cell r="K2" t="str">
            <v>Fecha Vencimiento</v>
          </cell>
          <cell r="L2" t="str">
            <v>Fecha de creación</v>
          </cell>
          <cell r="M2" t="str">
            <v>Fecha de última modificación</v>
          </cell>
          <cell r="N2" t="str">
            <v xml:space="preserve">Funcionarios responsables </v>
          </cell>
          <cell r="O2" t="str">
            <v>Fecha de Cierre</v>
          </cell>
          <cell r="P2" t="str">
            <v>Eje temático</v>
          </cell>
          <cell r="Q2" t="str">
            <v>No Pertenece aquí</v>
          </cell>
          <cell r="R2" t="str">
            <v>Tipo de requerimiento</v>
          </cell>
          <cell r="S2" t="str">
            <v>Contenidos</v>
          </cell>
          <cell r="T2" t="str">
            <v>Dependencias</v>
          </cell>
          <cell r="U2">
            <v>0</v>
          </cell>
        </row>
        <row r="3">
          <cell r="A3" t="str">
            <v>2018PQR13964</v>
          </cell>
          <cell r="B3" t="str">
            <v>BASTIDAS MUÑOZ, CARLOS ALFREDO</v>
          </cell>
          <cell r="C3">
            <v>12978580</v>
          </cell>
          <cell r="D3" t="str">
            <v>Persona Natural</v>
          </cell>
          <cell r="E3">
            <v>0</v>
          </cell>
          <cell r="F3" t="str">
            <v>N/A</v>
          </cell>
          <cell r="G3">
            <v>-40</v>
          </cell>
          <cell r="H3" t="str">
            <v>MARIA RAQUEL LOZANO LASSO</v>
          </cell>
          <cell r="I3" t="str">
            <v>Asignado</v>
          </cell>
          <cell r="J3" t="str">
            <v>Personal</v>
          </cell>
          <cell r="K3" t="str">
            <v>26/12/2018</v>
          </cell>
          <cell r="L3" t="str">
            <v>13/11/2018</v>
          </cell>
          <cell r="M3" t="str">
            <v xml:space="preserve"> 14/11/2018</v>
          </cell>
          <cell r="N3" t="str">
            <v xml:space="preserve"> SANDRA OVIEDO</v>
          </cell>
          <cell r="O3" t="str">
            <v xml:space="preserve"> </v>
          </cell>
          <cell r="P3" t="str">
            <v xml:space="preserve"> SOLICITUD DE TRASLADO POR PERMUTA O POR CONVOCATORIA. </v>
          </cell>
          <cell r="Q3" t="str">
            <v xml:space="preserve">  </v>
          </cell>
          <cell r="R3" t="str">
            <v xml:space="preserve"> Tramite</v>
          </cell>
          <cell r="S3" t="str">
            <v>PROCESO ORDINARIO DE TRASLADO  CC No.12978580 FOLIOS 24</v>
          </cell>
          <cell r="T3" t="str">
            <v xml:space="preserve"> RECURSOS HUMANOS</v>
          </cell>
          <cell r="U3" t="str">
            <v xml:space="preserve"> </v>
          </cell>
          <cell r="V3">
            <v>0</v>
          </cell>
        </row>
        <row r="4">
          <cell r="A4" t="str">
            <v>2018PQR14034</v>
          </cell>
          <cell r="B4" t="str">
            <v>CORDOBA REVELO, LUCILA ESMERALDA</v>
          </cell>
          <cell r="C4">
            <v>36996760</v>
          </cell>
          <cell r="D4" t="str">
            <v>Persona Natural</v>
          </cell>
          <cell r="E4">
            <v>0</v>
          </cell>
          <cell r="F4" t="str">
            <v>N/A</v>
          </cell>
          <cell r="G4">
            <v>-41</v>
          </cell>
          <cell r="H4" t="str">
            <v>MARIA RAQUEL LOZANO LASSO</v>
          </cell>
          <cell r="I4" t="str">
            <v>Asignado</v>
          </cell>
          <cell r="J4" t="str">
            <v>Personal</v>
          </cell>
          <cell r="K4" t="str">
            <v>27/12/2018</v>
          </cell>
          <cell r="L4" t="str">
            <v>14/11/2018</v>
          </cell>
          <cell r="M4" t="str">
            <v xml:space="preserve"> 14/11/2018</v>
          </cell>
          <cell r="N4" t="str">
            <v xml:space="preserve"> SANDRA OVIEDO</v>
          </cell>
          <cell r="O4" t="str">
            <v xml:space="preserve"> </v>
          </cell>
          <cell r="P4" t="str">
            <v xml:space="preserve"> SOLICITUD DE TRASLADO POR PERMUTA O POR CONVOCATORIA. </v>
          </cell>
          <cell r="Q4" t="str">
            <v xml:space="preserve">  </v>
          </cell>
          <cell r="R4" t="str">
            <v xml:space="preserve"> Tramite</v>
          </cell>
          <cell r="S4" t="str">
            <v>PROCESO ORDINARIO DE TRASLADO  CC No.36996760 FOLIOS 34</v>
          </cell>
          <cell r="T4" t="str">
            <v xml:space="preserve"> RECURSOS HUMANOS</v>
          </cell>
          <cell r="U4" t="str">
            <v xml:space="preserve"> </v>
          </cell>
          <cell r="V4">
            <v>0</v>
          </cell>
        </row>
        <row r="5">
          <cell r="A5" t="str">
            <v>2018PQR14045</v>
          </cell>
          <cell r="B5" t="str">
            <v>MONCAYO GIRALDO EUDOXIA</v>
          </cell>
          <cell r="C5">
            <v>30726538</v>
          </cell>
          <cell r="D5" t="str">
            <v>Persona Natural</v>
          </cell>
          <cell r="E5">
            <v>0</v>
          </cell>
          <cell r="F5" t="str">
            <v>Oficio</v>
          </cell>
          <cell r="G5">
            <v>-19</v>
          </cell>
          <cell r="H5" t="str">
            <v>MARIA RAQUEL LOZANO LASSO</v>
          </cell>
          <cell r="I5" t="str">
            <v>Asignado</v>
          </cell>
          <cell r="J5" t="str">
            <v>Personal</v>
          </cell>
          <cell r="K5" t="str">
            <v>05/12/2018</v>
          </cell>
          <cell r="L5" t="str">
            <v>14/11/2018</v>
          </cell>
          <cell r="M5" t="str">
            <v xml:space="preserve"> 15/11/2018</v>
          </cell>
          <cell r="N5" t="str">
            <v xml:space="preserve"> SANDRA OVIEDO</v>
          </cell>
          <cell r="O5" t="str">
            <v xml:space="preserve"> </v>
          </cell>
          <cell r="P5" t="str">
            <v xml:space="preserve"> VACANTES TEMPORALES</v>
          </cell>
          <cell r="Q5" t="str">
            <v xml:space="preserve">  </v>
          </cell>
          <cell r="R5" t="str">
            <v xml:space="preserve"> Tramite</v>
          </cell>
          <cell r="S5" t="str">
            <v>ME PERMITO SOLICITAR LA POSIBILIDAD DEL TRASLADO COMO DIRECTIVO DOCENTE, DE LA IEM PEDAGOGICO A UNA INSTITUCION DEL MUNICIPIO DE PASTO DE CARACTER RURAL, DE ACUERDO A LA DISPONIBILIDAD EXISTENTE , CONSIDERANDO MIS DIFICULTADES DE SALUD</v>
          </cell>
          <cell r="T5" t="str">
            <v xml:space="preserve"> RECURSOS HUMANOS</v>
          </cell>
          <cell r="U5" t="str">
            <v xml:space="preserve"> </v>
          </cell>
          <cell r="V5">
            <v>0</v>
          </cell>
        </row>
        <row r="6">
          <cell r="A6" t="str">
            <v>2018PQR14095</v>
          </cell>
          <cell r="B6" t="str">
            <v>DISCIPLINARIO, CONTROL INTERNO</v>
          </cell>
          <cell r="C6">
            <v>451</v>
          </cell>
          <cell r="D6" t="str">
            <v>Persona Natural</v>
          </cell>
          <cell r="E6">
            <v>0</v>
          </cell>
          <cell r="F6" t="str">
            <v>Oficio</v>
          </cell>
          <cell r="G6">
            <v>-20</v>
          </cell>
          <cell r="H6" t="str">
            <v>MARIA RAQUEL LOZANO LASSO</v>
          </cell>
          <cell r="I6" t="str">
            <v>Asignado</v>
          </cell>
          <cell r="J6" t="str">
            <v>Personal</v>
          </cell>
          <cell r="K6" t="str">
            <v>06/12/2018</v>
          </cell>
          <cell r="L6" t="str">
            <v>15/11/2018</v>
          </cell>
          <cell r="M6" t="str">
            <v xml:space="preserve"> 15/11/2018</v>
          </cell>
          <cell r="N6" t="str">
            <v xml:space="preserve"> SANDRA OVIEDO</v>
          </cell>
          <cell r="O6" t="str">
            <v xml:space="preserve"> </v>
          </cell>
          <cell r="P6" t="str">
            <v xml:space="preserve"> COMUNICACIONES ENTE TERRITORIAL</v>
          </cell>
          <cell r="Q6" t="str">
            <v xml:space="preserve">  </v>
          </cell>
          <cell r="R6" t="str">
            <v xml:space="preserve"> Tramite</v>
          </cell>
          <cell r="S6" t="str">
            <v>LA DIRECTORA ANA SOFIA ORTIZ OBANDO -1310-2082-2018 -  REFERENCIA :  PROCESO DISCIPLINARIO No.033-2016 -  ME PERMITO SOLICITARLE SU COMPARECENCIA EN LA DIRECCION DE CONTROL INTERNO DISCIPLINARIO, EL DIA VEINTIUNO (21) DE NOVIEMBRE DE 2018 A LAS DIEZ (10:0</v>
          </cell>
          <cell r="T6" t="str">
            <v xml:space="preserve"> RECURSOS HUMANOS</v>
          </cell>
          <cell r="U6" t="str">
            <v xml:space="preserve"> </v>
          </cell>
          <cell r="V6">
            <v>0</v>
          </cell>
        </row>
        <row r="7">
          <cell r="A7" t="str">
            <v>2018PQR14097</v>
          </cell>
          <cell r="B7" t="str">
            <v>RODRIGUEZ GONZALEZ, JESUS ALBERTO</v>
          </cell>
          <cell r="C7">
            <v>79331429</v>
          </cell>
          <cell r="D7" t="str">
            <v>Persona Natural</v>
          </cell>
          <cell r="E7">
            <v>0</v>
          </cell>
          <cell r="F7" t="str">
            <v>N/A</v>
          </cell>
          <cell r="G7">
            <v>-42</v>
          </cell>
          <cell r="H7" t="str">
            <v>MARIA RAQUEL LOZANO LASSO</v>
          </cell>
          <cell r="I7" t="str">
            <v>Asignado</v>
          </cell>
          <cell r="J7" t="str">
            <v>Personal</v>
          </cell>
          <cell r="K7" t="str">
            <v>28/12/2018</v>
          </cell>
          <cell r="L7" t="str">
            <v>15/11/2018</v>
          </cell>
          <cell r="M7" t="str">
            <v xml:space="preserve"> 15/11/2018</v>
          </cell>
          <cell r="N7" t="str">
            <v xml:space="preserve"> SANDRA OVIEDO</v>
          </cell>
          <cell r="O7" t="str">
            <v xml:space="preserve"> </v>
          </cell>
          <cell r="P7" t="str">
            <v xml:space="preserve"> SOLICITUD DE TRASLADO POR PERMUTA O POR CONVOCATORIA. </v>
          </cell>
          <cell r="Q7" t="str">
            <v xml:space="preserve">  </v>
          </cell>
          <cell r="R7" t="str">
            <v xml:space="preserve"> Tramite</v>
          </cell>
          <cell r="S7" t="str">
            <v>PROCESO ORDINARIO DE TRASLADO CC No.79331429 DE BOGOTA ANEXA 14 FOLIOS</v>
          </cell>
          <cell r="T7" t="str">
            <v xml:space="preserve"> RECURSOS HUMANOS</v>
          </cell>
          <cell r="U7" t="str">
            <v xml:space="preserve"> </v>
          </cell>
          <cell r="V7">
            <v>0</v>
          </cell>
        </row>
        <row r="8">
          <cell r="A8" t="str">
            <v>2018PQR14102</v>
          </cell>
          <cell r="B8" t="str">
            <v>\"SANTA TERESITA\", INSTITUCION EDUCATIVA MUNICIPAL</v>
          </cell>
          <cell r="C8" t="str">
            <v>814000786-3</v>
          </cell>
          <cell r="D8" t="str">
            <v>Persona Natural</v>
          </cell>
          <cell r="E8">
            <v>0</v>
          </cell>
          <cell r="F8" t="str">
            <v>Oficio</v>
          </cell>
          <cell r="G8">
            <v>-20</v>
          </cell>
          <cell r="H8" t="str">
            <v>MARIA RAQUEL LOZANO LASSO</v>
          </cell>
          <cell r="I8" t="str">
            <v>Asignado</v>
          </cell>
          <cell r="J8" t="str">
            <v>Personal</v>
          </cell>
          <cell r="K8" t="str">
            <v>06/12/2018</v>
          </cell>
          <cell r="L8" t="str">
            <v>15/11/2018</v>
          </cell>
          <cell r="M8" t="str">
            <v xml:space="preserve"> 15/11/2018</v>
          </cell>
          <cell r="N8" t="str">
            <v xml:space="preserve"> SANDRA OVIEDO</v>
          </cell>
          <cell r="O8" t="str">
            <v xml:space="preserve"> </v>
          </cell>
          <cell r="P8" t="str">
            <v xml:space="preserve"> VACANTES TEMPORALES</v>
          </cell>
          <cell r="Q8" t="str">
            <v xml:space="preserve">  </v>
          </cell>
          <cell r="R8" t="str">
            <v xml:space="preserve"> Tramite</v>
          </cell>
          <cell r="S8" t="str">
            <v>AURA EDILMA GUERRERO JOJOA COORDINADORA DE PRIMARIA -   SOLICITO SE TENGA EN CUENTA AL DOCENTE JAVIER ENRIQUE CALVACHE SOLARTE , CC No.12986606 DE PASTO COMO REEMPLAZO ANTE LA INCAPACIDAD DE LA PROFESORA ENMA LETICIA BENAVIDES DUEÑAS</v>
          </cell>
          <cell r="T8" t="str">
            <v xml:space="preserve"> RECURSOS HUMANOS</v>
          </cell>
          <cell r="U8" t="str">
            <v xml:space="preserve"> </v>
          </cell>
          <cell r="V8">
            <v>0</v>
          </cell>
        </row>
        <row r="9">
          <cell r="A9" t="str">
            <v>2018PQR14108</v>
          </cell>
          <cell r="B9" t="str">
            <v>COLLAZOS ORTIZ, NELLY FABIOLA</v>
          </cell>
          <cell r="C9">
            <v>51695311</v>
          </cell>
          <cell r="D9" t="str">
            <v>Persona Natural</v>
          </cell>
          <cell r="E9">
            <v>0</v>
          </cell>
          <cell r="F9" t="str">
            <v>N/A</v>
          </cell>
          <cell r="G9">
            <v>-42</v>
          </cell>
          <cell r="H9" t="str">
            <v>MARIA RAQUEL LOZANO LASSO</v>
          </cell>
          <cell r="I9" t="str">
            <v>Asignado</v>
          </cell>
          <cell r="J9" t="str">
            <v>Personal</v>
          </cell>
          <cell r="K9" t="str">
            <v>28/12/2018</v>
          </cell>
          <cell r="L9" t="str">
            <v>15/11/2018</v>
          </cell>
          <cell r="M9" t="str">
            <v xml:space="preserve"> 15/11/2018</v>
          </cell>
          <cell r="N9" t="str">
            <v xml:space="preserve"> SANDRA OVIEDO</v>
          </cell>
          <cell r="O9" t="str">
            <v xml:space="preserve"> </v>
          </cell>
          <cell r="P9" t="str">
            <v xml:space="preserve"> SOLICITUD DE TRASLADO POR PERMUTA O POR CONVOCATORIA. </v>
          </cell>
          <cell r="Q9" t="str">
            <v xml:space="preserve">  </v>
          </cell>
          <cell r="R9" t="str">
            <v xml:space="preserve"> Tramite</v>
          </cell>
          <cell r="S9" t="str">
            <v>PROCESO ORDINARIO DE TRASLADO CC No.51695311DE BOGOTA ANEXA 10 FOLIOS</v>
          </cell>
          <cell r="T9" t="str">
            <v xml:space="preserve"> RECURSOS HUMANOS</v>
          </cell>
          <cell r="U9" t="str">
            <v xml:space="preserve"> </v>
          </cell>
          <cell r="V9">
            <v>0</v>
          </cell>
        </row>
        <row r="10">
          <cell r="A10" t="str">
            <v>2018PQR14116</v>
          </cell>
          <cell r="B10" t="str">
            <v>CAICEDO BUSTOS, KELLY ALBERTO</v>
          </cell>
          <cell r="C10">
            <v>12998754</v>
          </cell>
          <cell r="D10" t="str">
            <v>Persona Natural</v>
          </cell>
          <cell r="E10">
            <v>0</v>
          </cell>
          <cell r="F10" t="str">
            <v>N/A</v>
          </cell>
          <cell r="G10">
            <v>-42</v>
          </cell>
          <cell r="H10" t="str">
            <v>MARIA RAQUEL LOZANO LASSO</v>
          </cell>
          <cell r="I10" t="str">
            <v>Asignado</v>
          </cell>
          <cell r="J10" t="str">
            <v>Personal</v>
          </cell>
          <cell r="K10" t="str">
            <v>28/12/2018</v>
          </cell>
          <cell r="L10" t="str">
            <v>15/11/2018</v>
          </cell>
          <cell r="M10" t="str">
            <v xml:space="preserve"> 15/11/2018</v>
          </cell>
          <cell r="N10" t="str">
            <v xml:space="preserve"> SANDRA OVIEDO</v>
          </cell>
          <cell r="O10" t="str">
            <v xml:space="preserve"> </v>
          </cell>
          <cell r="P10" t="str">
            <v xml:space="preserve"> SOLICITUD DE TRASLADO POR PERMUTA O POR CONVOCATORIA. </v>
          </cell>
          <cell r="Q10" t="str">
            <v xml:space="preserve">  </v>
          </cell>
          <cell r="R10" t="str">
            <v xml:space="preserve"> Tramite</v>
          </cell>
          <cell r="S10" t="str">
            <v>PROCESO ORDINARIO DE TRASLADO CC No.12998754 DE PASTO ANEXA 44 FOLIOS</v>
          </cell>
          <cell r="T10" t="str">
            <v xml:space="preserve"> RECURSOS HUMANOS</v>
          </cell>
          <cell r="U10" t="str">
            <v xml:space="preserve"> </v>
          </cell>
          <cell r="V10">
            <v>0</v>
          </cell>
        </row>
        <row r="11">
          <cell r="A11" t="str">
            <v>2018PQR14117</v>
          </cell>
          <cell r="B11" t="str">
            <v>CABRERA BARON, LUCY ANDREA</v>
          </cell>
          <cell r="C11">
            <v>59833112</v>
          </cell>
          <cell r="D11" t="str">
            <v>Persona Natural</v>
          </cell>
          <cell r="E11">
            <v>0</v>
          </cell>
          <cell r="F11" t="str">
            <v>N/A</v>
          </cell>
          <cell r="G11">
            <v>-42</v>
          </cell>
          <cell r="H11" t="str">
            <v>MARIA RAQUEL LOZANO LASSO</v>
          </cell>
          <cell r="I11" t="str">
            <v>Asignado</v>
          </cell>
          <cell r="J11" t="str">
            <v>Personal</v>
          </cell>
          <cell r="K11" t="str">
            <v>28/12/2018</v>
          </cell>
          <cell r="L11" t="str">
            <v>15/11/2018</v>
          </cell>
          <cell r="M11" t="str">
            <v xml:space="preserve"> 15/11/2018</v>
          </cell>
          <cell r="N11" t="str">
            <v xml:space="preserve"> SANDRA OVIEDO</v>
          </cell>
          <cell r="O11" t="str">
            <v xml:space="preserve"> </v>
          </cell>
          <cell r="P11" t="str">
            <v xml:space="preserve"> SOLICITUD DE TRASLADO POR PERMUTA O POR CONVOCATORIA. </v>
          </cell>
          <cell r="Q11" t="str">
            <v xml:space="preserve">  </v>
          </cell>
          <cell r="R11" t="str">
            <v xml:space="preserve"> Tramite</v>
          </cell>
          <cell r="S11" t="str">
            <v>PROCESO ORDINARIO DE TRASLADO CC No.59833112 DE PASTO ANEXA 10 FOLIOS</v>
          </cell>
          <cell r="T11" t="str">
            <v xml:space="preserve"> RECURSOS HUMANOS</v>
          </cell>
          <cell r="U11" t="str">
            <v xml:space="preserve"> </v>
          </cell>
          <cell r="V11">
            <v>0</v>
          </cell>
        </row>
        <row r="12">
          <cell r="A12" t="str">
            <v>2018PQR14119</v>
          </cell>
          <cell r="B12" t="str">
            <v>TORO PEREZ, DIEGO ARMANDO</v>
          </cell>
          <cell r="C12">
            <v>87064288</v>
          </cell>
          <cell r="D12" t="str">
            <v>Persona Natural</v>
          </cell>
          <cell r="E12">
            <v>0</v>
          </cell>
          <cell r="F12" t="str">
            <v>N/A</v>
          </cell>
          <cell r="G12">
            <v>-42</v>
          </cell>
          <cell r="H12" t="str">
            <v>MARIA RAQUEL LOZANO LASSO</v>
          </cell>
          <cell r="I12" t="str">
            <v>Asignado</v>
          </cell>
          <cell r="J12" t="str">
            <v>Personal</v>
          </cell>
          <cell r="K12" t="str">
            <v>28/12/2018</v>
          </cell>
          <cell r="L12" t="str">
            <v>15/11/2018</v>
          </cell>
          <cell r="M12" t="str">
            <v xml:space="preserve"> 15/11/2018</v>
          </cell>
          <cell r="N12" t="str">
            <v xml:space="preserve"> SANDRA OVIEDO</v>
          </cell>
          <cell r="O12" t="str">
            <v xml:space="preserve"> </v>
          </cell>
          <cell r="P12" t="str">
            <v xml:space="preserve"> SOLICITUD DE TRASLADO POR PERMUTA O POR CONVOCATORIA. </v>
          </cell>
          <cell r="Q12" t="str">
            <v xml:space="preserve">  </v>
          </cell>
          <cell r="R12" t="str">
            <v xml:space="preserve"> Tramite</v>
          </cell>
          <cell r="S12" t="str">
            <v>PROCESO ORDINARIO DE TRASLADO CC No.87064288 DE PASTO  ANEXA 9 FOLIOS</v>
          </cell>
          <cell r="T12" t="str">
            <v xml:space="preserve"> RECURSOS HUMANOS</v>
          </cell>
          <cell r="U12" t="str">
            <v xml:space="preserve"> </v>
          </cell>
          <cell r="V12">
            <v>0</v>
          </cell>
        </row>
        <row r="13">
          <cell r="A13" t="str">
            <v>2018PQR14120</v>
          </cell>
          <cell r="B13" t="str">
            <v>ORDONEZ MUÑOZ, DEIBY ASCENSION</v>
          </cell>
          <cell r="C13">
            <v>27275137</v>
          </cell>
          <cell r="D13" t="str">
            <v>Persona Natural</v>
          </cell>
          <cell r="E13">
            <v>0</v>
          </cell>
          <cell r="F13" t="str">
            <v>N/A</v>
          </cell>
          <cell r="G13">
            <v>-42</v>
          </cell>
          <cell r="H13" t="str">
            <v>MARIA RAQUEL LOZANO LASSO</v>
          </cell>
          <cell r="I13" t="str">
            <v>Asignado</v>
          </cell>
          <cell r="J13" t="str">
            <v>Personal</v>
          </cell>
          <cell r="K13" t="str">
            <v>28/12/2018</v>
          </cell>
          <cell r="L13" t="str">
            <v>15/11/2018</v>
          </cell>
          <cell r="M13" t="str">
            <v xml:space="preserve"> 15/11/2018</v>
          </cell>
          <cell r="N13" t="str">
            <v xml:space="preserve"> SANDRA OVIEDO</v>
          </cell>
          <cell r="O13" t="str">
            <v xml:space="preserve"> </v>
          </cell>
          <cell r="P13" t="str">
            <v xml:space="preserve"> SOLICITUD DE TRASLADO POR PERMUTA O POR CONVOCATORIA. </v>
          </cell>
          <cell r="Q13" t="str">
            <v xml:space="preserve">  </v>
          </cell>
          <cell r="R13" t="str">
            <v xml:space="preserve"> Tramite</v>
          </cell>
          <cell r="S13" t="str">
            <v>PROCESO ORDINARIO DE TRASLADO CC No.27275137  DE LA CRUZ ANEXA 7 FOLIOS</v>
          </cell>
          <cell r="T13" t="str">
            <v xml:space="preserve"> RECURSOS HUMANOS</v>
          </cell>
          <cell r="U13" t="str">
            <v xml:space="preserve"> </v>
          </cell>
          <cell r="V13">
            <v>0</v>
          </cell>
        </row>
        <row r="14">
          <cell r="A14" t="str">
            <v>2018PQR14126</v>
          </cell>
          <cell r="B14" t="str">
            <v>HIDALGO SUAREZ, WILSON  STEVEN</v>
          </cell>
          <cell r="C14">
            <v>87070028</v>
          </cell>
          <cell r="D14" t="str">
            <v>Persona Natural</v>
          </cell>
          <cell r="E14">
            <v>0</v>
          </cell>
          <cell r="F14" t="str">
            <v>N/A</v>
          </cell>
          <cell r="G14">
            <v>-42</v>
          </cell>
          <cell r="H14" t="str">
            <v>MARIA RAQUEL LOZANO LASSO</v>
          </cell>
          <cell r="I14" t="str">
            <v>Asignado</v>
          </cell>
          <cell r="J14" t="str">
            <v>Personal</v>
          </cell>
          <cell r="K14" t="str">
            <v>28/12/2018</v>
          </cell>
          <cell r="L14" t="str">
            <v>15/11/2018</v>
          </cell>
          <cell r="M14" t="str">
            <v xml:space="preserve"> 15/11/2018</v>
          </cell>
          <cell r="N14" t="str">
            <v xml:space="preserve"> SANDRA OVIEDO</v>
          </cell>
          <cell r="O14" t="str">
            <v xml:space="preserve"> </v>
          </cell>
          <cell r="P14" t="str">
            <v xml:space="preserve"> SOLICITUD DE TRASLADO POR PERMUTA O POR CONVOCATORIA. </v>
          </cell>
          <cell r="Q14" t="str">
            <v xml:space="preserve">  </v>
          </cell>
          <cell r="R14" t="str">
            <v xml:space="preserve"> Tramite</v>
          </cell>
          <cell r="S14" t="str">
            <v>PROCESO ORDINARIO DE TRASLADO CC No.87070028 DE PASTO DE BOGOTA ANEXA 29 FOLIOS</v>
          </cell>
          <cell r="T14" t="str">
            <v xml:space="preserve"> RECURSOS HUMANOS</v>
          </cell>
          <cell r="U14" t="str">
            <v xml:space="preserve"> </v>
          </cell>
          <cell r="V14">
            <v>0</v>
          </cell>
        </row>
        <row r="15">
          <cell r="A15" t="str">
            <v>2018PQR14133</v>
          </cell>
          <cell r="B15" t="str">
            <v>LOZA ESTRADA, DELIA LUCIA</v>
          </cell>
          <cell r="C15">
            <v>30733807</v>
          </cell>
          <cell r="D15" t="str">
            <v>Persona Natural</v>
          </cell>
          <cell r="E15" t="str">
            <v>Docente</v>
          </cell>
          <cell r="F15" t="str">
            <v>N/A</v>
          </cell>
          <cell r="G15">
            <v>-42</v>
          </cell>
          <cell r="H15" t="str">
            <v>MARIA RAQUEL LOZANO LASSO</v>
          </cell>
          <cell r="I15" t="str">
            <v>Asignado</v>
          </cell>
          <cell r="J15" t="str">
            <v>Personal</v>
          </cell>
          <cell r="K15" t="str">
            <v>28/12/2018</v>
          </cell>
          <cell r="L15" t="str">
            <v>15/11/2018</v>
          </cell>
          <cell r="M15" t="str">
            <v xml:space="preserve"> 15/11/2018</v>
          </cell>
          <cell r="N15" t="str">
            <v xml:space="preserve"> SANDRA OVIEDO</v>
          </cell>
          <cell r="O15" t="str">
            <v xml:space="preserve"> </v>
          </cell>
          <cell r="P15" t="str">
            <v xml:space="preserve"> SOLICITUD DE TRASLADO POR PERMUTA O POR CONVOCATORIA. </v>
          </cell>
          <cell r="Q15" t="str">
            <v xml:space="preserve">  </v>
          </cell>
          <cell r="R15" t="str">
            <v xml:space="preserve"> Tramite</v>
          </cell>
          <cell r="S15" t="str">
            <v>PROCESO ORDINARIO DE TRASLADO CC No.30733807 DE PASTO ANEXA 17 FOLIOS</v>
          </cell>
          <cell r="T15" t="str">
            <v xml:space="preserve"> RECURSOS HUMANOS</v>
          </cell>
          <cell r="U15" t="str">
            <v xml:space="preserve"> </v>
          </cell>
          <cell r="V15">
            <v>0</v>
          </cell>
        </row>
        <row r="16">
          <cell r="A16" t="str">
            <v>2018PQR14161</v>
          </cell>
          <cell r="B16" t="str">
            <v>CORAL ORDOÑEZ, RICHARD ALEXANDER</v>
          </cell>
          <cell r="C16">
            <v>5204267</v>
          </cell>
          <cell r="D16" t="str">
            <v>Persona Natural</v>
          </cell>
          <cell r="E16">
            <v>0</v>
          </cell>
          <cell r="F16" t="str">
            <v>N/A</v>
          </cell>
          <cell r="G16">
            <v>-45</v>
          </cell>
          <cell r="H16" t="str">
            <v>MARIA RAQUEL LOZANO LASSO</v>
          </cell>
          <cell r="I16" t="str">
            <v>Asignado</v>
          </cell>
          <cell r="J16" t="str">
            <v>Personal</v>
          </cell>
          <cell r="K16" t="str">
            <v>31/12/2018</v>
          </cell>
          <cell r="L16" t="str">
            <v>16/11/2018</v>
          </cell>
          <cell r="M16" t="str">
            <v xml:space="preserve"> 16/11/2018</v>
          </cell>
          <cell r="N16" t="str">
            <v xml:space="preserve"> SANDRA OVIEDO</v>
          </cell>
          <cell r="O16" t="str">
            <v xml:space="preserve"> </v>
          </cell>
          <cell r="P16" t="str">
            <v xml:space="preserve"> SOLICITUD DE TRASLADO POR PERMUTA O POR CONVOCATORIA. </v>
          </cell>
          <cell r="Q16" t="str">
            <v xml:space="preserve">  </v>
          </cell>
          <cell r="R16" t="str">
            <v xml:space="preserve"> Tramite</v>
          </cell>
          <cell r="S16" t="str">
            <v>PROCESO ORDINARIO DE TRASLADO CC No.5204267 DE PASTO ANEXA  72 FOLIOS</v>
          </cell>
          <cell r="T16" t="str">
            <v xml:space="preserve"> RECURSOS HUMANOS</v>
          </cell>
          <cell r="U16" t="str">
            <v xml:space="preserve"> </v>
          </cell>
          <cell r="V16">
            <v>0</v>
          </cell>
        </row>
        <row r="17">
          <cell r="A17" t="str">
            <v>2018PQR14161</v>
          </cell>
          <cell r="B17" t="str">
            <v>CORAL ORDOÑEZ, RICHARD ALEXANDER</v>
          </cell>
          <cell r="C17">
            <v>5204267</v>
          </cell>
          <cell r="D17" t="str">
            <v>Persona Natural</v>
          </cell>
          <cell r="E17">
            <v>0</v>
          </cell>
          <cell r="F17" t="str">
            <v>N/A</v>
          </cell>
          <cell r="G17">
            <v>-41</v>
          </cell>
          <cell r="H17" t="str">
            <v>MARIA RAQUEL LOZANO LASSO</v>
          </cell>
          <cell r="I17" t="str">
            <v>Asignado</v>
          </cell>
          <cell r="J17" t="str">
            <v>Personal</v>
          </cell>
          <cell r="K17" t="str">
            <v>31/12/2018</v>
          </cell>
          <cell r="L17" t="str">
            <v>16/11/2018</v>
          </cell>
          <cell r="M17" t="str">
            <v xml:space="preserve"> 19/11/2018</v>
          </cell>
          <cell r="N17" t="str">
            <v xml:space="preserve"> SANDRA OVIEDO</v>
          </cell>
          <cell r="O17" t="str">
            <v xml:space="preserve"> </v>
          </cell>
          <cell r="P17" t="str">
            <v xml:space="preserve"> SOLICITUD DE TRASLADO POR PERMUTA O POR CONVOCATORIA. </v>
          </cell>
          <cell r="Q17" t="str">
            <v xml:space="preserve">  </v>
          </cell>
          <cell r="R17" t="str">
            <v xml:space="preserve"> Tramite</v>
          </cell>
          <cell r="S17" t="str">
            <v>PROCESO ORDINARIO DE TRASLADO CC No.5204267 DE PASTO ANEXA  72 FOLIOS</v>
          </cell>
          <cell r="T17" t="str">
            <v xml:space="preserve"> RECURSOS HUMANOS</v>
          </cell>
          <cell r="U17" t="str">
            <v xml:space="preserve"> </v>
          </cell>
          <cell r="V17">
            <v>0</v>
          </cell>
        </row>
        <row r="18">
          <cell r="A18" t="str">
            <v>2018PQR14172</v>
          </cell>
          <cell r="B18" t="str">
            <v>ORTEGA VILLARREAL, ROSS MERY</v>
          </cell>
          <cell r="C18">
            <v>27387839</v>
          </cell>
          <cell r="D18" t="str">
            <v>Persona Natural</v>
          </cell>
          <cell r="E18" t="str">
            <v>Docente</v>
          </cell>
          <cell r="F18" t="str">
            <v>N/A</v>
          </cell>
          <cell r="G18">
            <v>-21</v>
          </cell>
          <cell r="H18" t="str">
            <v>RUBY ESPERANZA</v>
          </cell>
          <cell r="I18" t="str">
            <v>Asignado</v>
          </cell>
          <cell r="J18" t="str">
            <v>Personal</v>
          </cell>
          <cell r="K18" t="str">
            <v>07/12/2018</v>
          </cell>
          <cell r="L18" t="str">
            <v>16/11/2018</v>
          </cell>
          <cell r="M18" t="str">
            <v xml:space="preserve"> 16/11/2018</v>
          </cell>
          <cell r="N18" t="str">
            <v xml:space="preserve"> SANDRA OVIEDO</v>
          </cell>
          <cell r="O18" t="str">
            <v xml:space="preserve"> </v>
          </cell>
          <cell r="P18" t="str">
            <v xml:space="preserve"> CONCURSOS PUBLICO DE MERITOS Y CONVOCATORIAS INTERNAS</v>
          </cell>
          <cell r="Q18" t="str">
            <v xml:space="preserve">  </v>
          </cell>
          <cell r="R18" t="str">
            <v xml:space="preserve"> Tramite</v>
          </cell>
          <cell r="S18" t="str">
            <v>SOLICITUD DE TRASLADO DENTRO DEL PROCESO DE TRASLADOS 2018 - 80 FOLIOS</v>
          </cell>
          <cell r="T18" t="str">
            <v xml:space="preserve"> RECURSOS HUMANOS</v>
          </cell>
          <cell r="U18" t="str">
            <v xml:space="preserve"> </v>
          </cell>
          <cell r="V18">
            <v>0</v>
          </cell>
        </row>
        <row r="19">
          <cell r="A19" t="str">
            <v>2018PQR14172</v>
          </cell>
          <cell r="B19" t="str">
            <v>ORTEGA VILLARREAL, ROSS MERY</v>
          </cell>
          <cell r="C19">
            <v>27387839</v>
          </cell>
          <cell r="D19" t="str">
            <v>Persona Natural</v>
          </cell>
          <cell r="E19" t="str">
            <v>Docente</v>
          </cell>
          <cell r="F19" t="str">
            <v>N/A</v>
          </cell>
          <cell r="G19">
            <v>-17</v>
          </cell>
          <cell r="H19" t="str">
            <v>RUBY ESPERANZA</v>
          </cell>
          <cell r="I19" t="str">
            <v>Asignado</v>
          </cell>
          <cell r="J19" t="str">
            <v>Personal</v>
          </cell>
          <cell r="K19" t="str">
            <v>07/12/2018</v>
          </cell>
          <cell r="L19" t="str">
            <v>16/11/2018</v>
          </cell>
          <cell r="M19" t="str">
            <v xml:space="preserve"> 19/11/2018</v>
          </cell>
          <cell r="N19" t="str">
            <v xml:space="preserve"> SANDRA OVIEDO</v>
          </cell>
          <cell r="O19" t="str">
            <v xml:space="preserve"> </v>
          </cell>
          <cell r="P19" t="str">
            <v xml:space="preserve"> CONCURSOS PUBLICO DE MERITOS Y CONVOCATORIAS INTERNAS</v>
          </cell>
          <cell r="Q19" t="str">
            <v xml:space="preserve">  </v>
          </cell>
          <cell r="R19" t="str">
            <v xml:space="preserve"> Tramite</v>
          </cell>
          <cell r="S19" t="str">
            <v>SOLICITUD DE TRASLADO DENTRO DEL PROCESO DE TRASLADOS 2018 - 80 FOLIOS</v>
          </cell>
          <cell r="T19" t="str">
            <v xml:space="preserve"> RECURSOS HUMANOS</v>
          </cell>
          <cell r="U19" t="str">
            <v xml:space="preserve"> </v>
          </cell>
          <cell r="V19">
            <v>0</v>
          </cell>
        </row>
        <row r="20">
          <cell r="A20" t="str">
            <v>2018PQR14173</v>
          </cell>
          <cell r="B20" t="str">
            <v>PARRA VALLEJO, MARIO JAVIER</v>
          </cell>
          <cell r="C20">
            <v>98392816</v>
          </cell>
          <cell r="D20" t="str">
            <v>Persona Natural</v>
          </cell>
          <cell r="E20" t="str">
            <v>Docente</v>
          </cell>
          <cell r="F20" t="str">
            <v>N/A</v>
          </cell>
          <cell r="G20">
            <v>-21</v>
          </cell>
          <cell r="H20" t="str">
            <v>RUBY ESPERANZA</v>
          </cell>
          <cell r="I20" t="str">
            <v>Asignado</v>
          </cell>
          <cell r="J20" t="str">
            <v>Personal</v>
          </cell>
          <cell r="K20" t="str">
            <v>07/12/2018</v>
          </cell>
          <cell r="L20" t="str">
            <v>16/11/2018</v>
          </cell>
          <cell r="M20" t="str">
            <v xml:space="preserve"> 16/11/2018</v>
          </cell>
          <cell r="N20" t="str">
            <v xml:space="preserve"> SANDRA OVIEDO</v>
          </cell>
          <cell r="O20" t="str">
            <v xml:space="preserve"> </v>
          </cell>
          <cell r="P20" t="str">
            <v xml:space="preserve"> CONCURSOS PUBLICO DE MERITOS Y CONVOCATORIAS INTERNAS</v>
          </cell>
          <cell r="Q20" t="str">
            <v xml:space="preserve">  </v>
          </cell>
          <cell r="R20" t="str">
            <v xml:space="preserve"> Tramite</v>
          </cell>
          <cell r="S20" t="str">
            <v>SOLICITU DE TRASLADO DENTRO DEL PROCESO DE TRASLADO 2018 - ANEXA 34 FOLIOS</v>
          </cell>
          <cell r="T20" t="str">
            <v xml:space="preserve"> RECURSOS HUMANOS</v>
          </cell>
          <cell r="U20" t="str">
            <v xml:space="preserve"> </v>
          </cell>
          <cell r="V20">
            <v>0</v>
          </cell>
        </row>
        <row r="21">
          <cell r="A21" t="str">
            <v>2018PQR14173</v>
          </cell>
          <cell r="B21" t="str">
            <v>PARRA VALLEJO, MARIO JAVIER</v>
          </cell>
          <cell r="C21">
            <v>98392816</v>
          </cell>
          <cell r="D21" t="str">
            <v>Persona Natural</v>
          </cell>
          <cell r="E21" t="str">
            <v>Docente</v>
          </cell>
          <cell r="F21" t="str">
            <v>N/A</v>
          </cell>
          <cell r="G21">
            <v>-17</v>
          </cell>
          <cell r="H21" t="str">
            <v>RUBY ESPERANZA</v>
          </cell>
          <cell r="I21" t="str">
            <v>Asignado</v>
          </cell>
          <cell r="J21" t="str">
            <v>Personal</v>
          </cell>
          <cell r="K21" t="str">
            <v>07/12/2018</v>
          </cell>
          <cell r="L21" t="str">
            <v>16/11/2018</v>
          </cell>
          <cell r="M21" t="str">
            <v xml:space="preserve"> 19/11/2018</v>
          </cell>
          <cell r="N21" t="str">
            <v xml:space="preserve"> SANDRA OVIEDO</v>
          </cell>
          <cell r="O21" t="str">
            <v xml:space="preserve"> </v>
          </cell>
          <cell r="P21" t="str">
            <v xml:space="preserve"> CONCURSOS PUBLICO DE MERITOS Y CONVOCATORIAS INTERNAS</v>
          </cell>
          <cell r="Q21" t="str">
            <v xml:space="preserve">  </v>
          </cell>
          <cell r="R21" t="str">
            <v xml:space="preserve"> Tramite</v>
          </cell>
          <cell r="S21" t="str">
            <v>SOLICITU DE TRASLADO DENTRO DEL PROCESO DE TRASLADO 2018 - ANEXA 34 FOLIOS</v>
          </cell>
          <cell r="T21" t="str">
            <v xml:space="preserve"> RECURSOS HUMANOS</v>
          </cell>
          <cell r="U21" t="str">
            <v xml:space="preserve"> </v>
          </cell>
          <cell r="V21">
            <v>0</v>
          </cell>
        </row>
        <row r="22">
          <cell r="A22" t="str">
            <v>2018PQR14190</v>
          </cell>
          <cell r="B22" t="str">
            <v>PAREDES ANDRADE, HENRY</v>
          </cell>
          <cell r="C22">
            <v>12989353</v>
          </cell>
          <cell r="D22" t="str">
            <v>Persona Natural</v>
          </cell>
          <cell r="E22">
            <v>0</v>
          </cell>
          <cell r="F22" t="str">
            <v>N/A</v>
          </cell>
          <cell r="G22">
            <v>-17</v>
          </cell>
          <cell r="H22" t="str">
            <v>RUBY ESPERANZA</v>
          </cell>
          <cell r="I22" t="str">
            <v>Asignado</v>
          </cell>
          <cell r="J22" t="str">
            <v>Personal</v>
          </cell>
          <cell r="K22" t="str">
            <v>07/12/2018</v>
          </cell>
          <cell r="L22" t="str">
            <v>16/11/2018</v>
          </cell>
          <cell r="M22" t="str">
            <v xml:space="preserve"> 19/11/2018</v>
          </cell>
          <cell r="N22" t="str">
            <v xml:space="preserve"> SANDRA OVIEDO</v>
          </cell>
          <cell r="O22" t="str">
            <v xml:space="preserve"> </v>
          </cell>
          <cell r="P22" t="str">
            <v xml:space="preserve"> CONCURSOS PUBLICO DE MERITOS Y CONVOCATORIAS INTERNAS</v>
          </cell>
          <cell r="Q22" t="str">
            <v xml:space="preserve">  </v>
          </cell>
          <cell r="R22" t="str">
            <v xml:space="preserve"> Tramite</v>
          </cell>
          <cell r="S22" t="str">
            <v>SOLICITUD DE TRASLADO DENTRO DEL PROCESO ORDINARIO DE TRASLADOS 2018. 18 FOLIOS</v>
          </cell>
          <cell r="T22" t="str">
            <v xml:space="preserve"> RECURSOS HUMANOS</v>
          </cell>
          <cell r="U22" t="str">
            <v xml:space="preserve"> </v>
          </cell>
          <cell r="V22">
            <v>0</v>
          </cell>
        </row>
        <row r="23">
          <cell r="A23" t="str">
            <v>2018PQR14200</v>
          </cell>
          <cell r="B23" t="str">
            <v>ERAZO ZAMBRANO, MARIA ELENA</v>
          </cell>
          <cell r="C23">
            <v>27479406</v>
          </cell>
          <cell r="D23" t="str">
            <v>Persona Natural</v>
          </cell>
          <cell r="E23">
            <v>0</v>
          </cell>
          <cell r="F23" t="str">
            <v>N/A</v>
          </cell>
          <cell r="G23">
            <v>-17</v>
          </cell>
          <cell r="H23" t="str">
            <v>RUBY ESPERANZA</v>
          </cell>
          <cell r="I23" t="str">
            <v>Asignado</v>
          </cell>
          <cell r="J23" t="str">
            <v>Personal</v>
          </cell>
          <cell r="K23" t="str">
            <v>07/12/2018</v>
          </cell>
          <cell r="L23" t="str">
            <v>16/11/2018</v>
          </cell>
          <cell r="M23" t="str">
            <v xml:space="preserve"> 19/11/2018</v>
          </cell>
          <cell r="N23" t="str">
            <v xml:space="preserve"> SANDRA OVIEDO</v>
          </cell>
          <cell r="O23" t="str">
            <v xml:space="preserve"> </v>
          </cell>
          <cell r="P23" t="str">
            <v xml:space="preserve"> CONCURSOS PUBLICO DE MERITOS Y CONVOCATORIAS INTERNAS</v>
          </cell>
          <cell r="Q23" t="str">
            <v xml:space="preserve">  </v>
          </cell>
          <cell r="R23" t="str">
            <v xml:space="preserve"> Tramite</v>
          </cell>
          <cell r="S23" t="str">
            <v>SOLICITUD DE TRASLADO DENTRO DEL PROCESO ORDINARIO DE TRASLADOS 2018. _x000D_
ANEXA 13 FOLIOS</v>
          </cell>
          <cell r="T23" t="str">
            <v xml:space="preserve"> RECURSOS HUMANOS</v>
          </cell>
          <cell r="U23" t="str">
            <v xml:space="preserve"> </v>
          </cell>
          <cell r="V23">
            <v>0</v>
          </cell>
        </row>
        <row r="24">
          <cell r="A24" t="str">
            <v>2018PQR14219</v>
          </cell>
          <cell r="B24" t="str">
            <v>ESPAÑA JOJOA, ADRIANA ALICIA</v>
          </cell>
          <cell r="C24">
            <v>30737622</v>
          </cell>
          <cell r="D24" t="str">
            <v>Persona Natural</v>
          </cell>
          <cell r="E24">
            <v>0</v>
          </cell>
          <cell r="F24" t="str">
            <v>Oficio</v>
          </cell>
          <cell r="G24">
            <v>-17</v>
          </cell>
          <cell r="H24" t="str">
            <v>MARIA RAQUEL LOZANO LASSO</v>
          </cell>
          <cell r="I24" t="str">
            <v>Asignado</v>
          </cell>
          <cell r="J24" t="str">
            <v>Personal</v>
          </cell>
          <cell r="K24" t="str">
            <v>07/12/2018</v>
          </cell>
          <cell r="L24" t="str">
            <v>16/11/2018</v>
          </cell>
          <cell r="M24" t="str">
            <v xml:space="preserve"> 19/11/2018</v>
          </cell>
          <cell r="N24" t="str">
            <v xml:space="preserve"> SANDRA OVIEDO</v>
          </cell>
          <cell r="O24" t="str">
            <v xml:space="preserve"> </v>
          </cell>
          <cell r="P24" t="str">
            <v xml:space="preserve"> PLANTA DE CARGOS</v>
          </cell>
          <cell r="Q24" t="str">
            <v xml:space="preserve">  </v>
          </cell>
          <cell r="R24" t="str">
            <v xml:space="preserve"> Tramite</v>
          </cell>
          <cell r="S24" t="str">
            <v>DOCENTE DE BASICA PRIMARIA EN LA INSTITUCION EDUCATIVA MUNICIPAL CIUDAD DE PASTO SEDE CENTRAL PRIMARIA Y SONIA ELENA MAZUERA DELGADO CC No.59815182 DE PASTO, LABORO COMO DOCENTE  DE BASICA PRIMARIA EN LA INSTITUCION EDUCATIVA SAN JUAN BOSCO SEDE MADRE CAR</v>
          </cell>
          <cell r="T24" t="str">
            <v xml:space="preserve"> RECURSOS HUMANOS</v>
          </cell>
          <cell r="U24" t="str">
            <v xml:space="preserve"> </v>
          </cell>
          <cell r="V24">
            <v>0</v>
          </cell>
        </row>
        <row r="25">
          <cell r="A25" t="str">
            <v>2018PQR14227</v>
          </cell>
          <cell r="B25" t="str">
            <v>ARTEMIO MENDOZA CARVAJAL, INSTITUCION EDUCATIVA MUNICIPAL</v>
          </cell>
          <cell r="C25" t="str">
            <v>800115970-6</v>
          </cell>
          <cell r="D25" t="str">
            <v>Persona Natural</v>
          </cell>
          <cell r="E25">
            <v>0</v>
          </cell>
          <cell r="F25" t="str">
            <v>Oficio</v>
          </cell>
          <cell r="G25">
            <v>-20</v>
          </cell>
          <cell r="H25" t="str">
            <v>MARIA RAQUEL LOZANO LASSO</v>
          </cell>
          <cell r="I25" t="str">
            <v>En tramite</v>
          </cell>
          <cell r="J25" t="str">
            <v>Personal</v>
          </cell>
          <cell r="K25" t="str">
            <v>10/12/2018</v>
          </cell>
          <cell r="L25" t="str">
            <v>18/11/2018</v>
          </cell>
          <cell r="M25" t="str">
            <v xml:space="preserve"> 19/11/2018</v>
          </cell>
          <cell r="N25" t="str">
            <v xml:space="preserve"> SANDRA OVIEDO</v>
          </cell>
          <cell r="O25" t="str">
            <v xml:space="preserve"> </v>
          </cell>
          <cell r="P25" t="str">
            <v xml:space="preserve"> NOVEDADES DE ESTABLECIMIENTOS EDUCATIVOS</v>
          </cell>
          <cell r="Q25" t="str">
            <v xml:space="preserve">  </v>
          </cell>
          <cell r="R25" t="str">
            <v xml:space="preserve"> Tramite</v>
          </cell>
          <cell r="S25" t="str">
            <v xml:space="preserve">JULIA ESTHER MEDINA M. Y OTROS - LOS ABAJO FIRMANTES DOCENTES DE LA IEM ARTEMIO MENDOZA CARVAJAL , COMO PARTICIPES DE LA CONSTRUCCION CONSTANTE DE UNA NUEVA INSTITUCION, BASADA EN LA FORMACION DE MEJORES SERES HUMANOS Y BUENOS CIUDADANOS, EN ESTE MOMENTO </v>
          </cell>
          <cell r="T25" t="str">
            <v xml:space="preserve"> RECURSOS HUMANOS</v>
          </cell>
          <cell r="U25" t="str">
            <v xml:space="preserve"> </v>
          </cell>
          <cell r="V25">
            <v>0</v>
          </cell>
        </row>
        <row r="26">
          <cell r="A26" t="str">
            <v>2018PQR14241</v>
          </cell>
          <cell r="B26" t="str">
            <v>DEPARTAMENTAL, SECRETARIA DE EDUCACION</v>
          </cell>
          <cell r="C26">
            <v>41</v>
          </cell>
          <cell r="D26" t="str">
            <v>Persona Natural</v>
          </cell>
          <cell r="E26">
            <v>0</v>
          </cell>
          <cell r="F26" t="str">
            <v>Oficio</v>
          </cell>
          <cell r="G26">
            <v>-43</v>
          </cell>
          <cell r="H26" t="str">
            <v>MARIA RAQUEL LOZANO LASSO</v>
          </cell>
          <cell r="I26" t="str">
            <v>Asignado</v>
          </cell>
          <cell r="J26" t="str">
            <v>Personal</v>
          </cell>
          <cell r="K26" t="str">
            <v>02/01/2019</v>
          </cell>
          <cell r="L26" t="str">
            <v>18/11/2018</v>
          </cell>
          <cell r="M26" t="str">
            <v xml:space="preserve"> 19/11/2018</v>
          </cell>
          <cell r="N26" t="str">
            <v xml:space="preserve"> SANDRA OVIEDO</v>
          </cell>
          <cell r="O26" t="str">
            <v xml:space="preserve"> </v>
          </cell>
          <cell r="P26" t="str">
            <v xml:space="preserve"> SOLICITUD DE TRASLADO POR PERMUTA O POR CONVOCATORIA. </v>
          </cell>
          <cell r="Q26" t="str">
            <v xml:space="preserve">  </v>
          </cell>
          <cell r="R26" t="str">
            <v xml:space="preserve"> Tramite</v>
          </cell>
          <cell r="S26" t="str">
            <v xml:space="preserve">ISABEL CRISTINA SANTACRUZ LOPEZ PROFESIONAL UNIVERSITARIO RECURSOS HUMANOS SED -  REFERENCIA:   SOLICITA VIABILIDAD CONVENIO INTERADMINISTRATIVO DE TRASLADODE LA DOCENTE GLOIRA ALICIA VALLEJOS YELA CC No.36930974  REQUIERE  TRASLAO A PASTO ACTUALMENTE SE </v>
          </cell>
          <cell r="T26" t="str">
            <v xml:space="preserve"> RECURSOS HUMANOS</v>
          </cell>
          <cell r="U26" t="str">
            <v xml:space="preserve"> </v>
          </cell>
          <cell r="V26">
            <v>0</v>
          </cell>
        </row>
        <row r="27">
          <cell r="A27" t="str">
            <v>2018PQR14249</v>
          </cell>
          <cell r="B27" t="str">
            <v>CABRERA BOTINA, AURA MARINA</v>
          </cell>
          <cell r="C27">
            <v>59314917</v>
          </cell>
          <cell r="D27" t="str">
            <v>Persona Natural</v>
          </cell>
          <cell r="E27">
            <v>0</v>
          </cell>
          <cell r="F27" t="str">
            <v>N/A</v>
          </cell>
          <cell r="G27">
            <v>-43</v>
          </cell>
          <cell r="H27" t="str">
            <v>MARIA RAQUEL LOZANO LASSO</v>
          </cell>
          <cell r="I27" t="str">
            <v>Asignado</v>
          </cell>
          <cell r="J27" t="str">
            <v>Personal</v>
          </cell>
          <cell r="K27" t="str">
            <v>02/01/2019</v>
          </cell>
          <cell r="L27" t="str">
            <v>19/11/2018</v>
          </cell>
          <cell r="M27" t="str">
            <v xml:space="preserve"> 20/11/2018</v>
          </cell>
          <cell r="N27" t="str">
            <v xml:space="preserve"> SANDRA OVIEDO</v>
          </cell>
          <cell r="O27" t="str">
            <v xml:space="preserve"> </v>
          </cell>
          <cell r="P27" t="str">
            <v xml:space="preserve"> SOLICITUD DE TRASLADO POR PERMUTA O POR CONVOCATORIA. </v>
          </cell>
          <cell r="Q27" t="str">
            <v xml:space="preserve">  </v>
          </cell>
          <cell r="R27" t="str">
            <v xml:space="preserve"> Tramite</v>
          </cell>
          <cell r="S27" t="str">
            <v>PROCESO  ORDINARIO DE TRASLADO CC No.59314917 DE PASTO ANEXA 11 FOLIOS</v>
          </cell>
          <cell r="T27" t="str">
            <v xml:space="preserve"> RECURSOS HUMANOS</v>
          </cell>
          <cell r="U27" t="str">
            <v xml:space="preserve"> </v>
          </cell>
          <cell r="V27">
            <v>0</v>
          </cell>
        </row>
        <row r="28">
          <cell r="A28" t="str">
            <v>2018PQR14253</v>
          </cell>
          <cell r="B28" t="str">
            <v>VILLARREAL TORRES, HTA. LILA VICTORIA</v>
          </cell>
          <cell r="C28">
            <v>212740444</v>
          </cell>
          <cell r="D28" t="str">
            <v>Persona Juridica</v>
          </cell>
          <cell r="E28" t="str">
            <v>Rector.</v>
          </cell>
          <cell r="F28" t="str">
            <v>N/A</v>
          </cell>
          <cell r="G28">
            <v>-20</v>
          </cell>
          <cell r="H28" t="str">
            <v>Ciudadano</v>
          </cell>
          <cell r="I28" t="str">
            <v>Asignado</v>
          </cell>
          <cell r="J28" t="str">
            <v>Web</v>
          </cell>
          <cell r="K28" t="str">
            <v>10/12/2018</v>
          </cell>
          <cell r="L28" t="str">
            <v>19/11/2018</v>
          </cell>
          <cell r="M28" t="str">
            <v xml:space="preserve"> 20/11/2018</v>
          </cell>
          <cell r="N28" t="str">
            <v xml:space="preserve"> SANDRA OVIEDO</v>
          </cell>
          <cell r="O28" t="str">
            <v xml:space="preserve"> </v>
          </cell>
          <cell r="P28" t="str">
            <v xml:space="preserve"> COMUNICACIONES ENTE TERRITORIAL</v>
          </cell>
          <cell r="Q28" t="str">
            <v xml:space="preserve">  </v>
          </cell>
          <cell r="R28" t="str">
            <v xml:space="preserve"> Tramite</v>
          </cell>
          <cell r="S28" t="str">
            <v>Solicitud ampliación contrato docentes provisionales.</v>
          </cell>
          <cell r="T28" t="str">
            <v xml:space="preserve"> RECURSOS HUMANOS</v>
          </cell>
          <cell r="U28" t="str">
            <v xml:space="preserve"> </v>
          </cell>
          <cell r="V28">
            <v>0</v>
          </cell>
        </row>
        <row r="29">
          <cell r="A29" t="str">
            <v>2018PQR14254</v>
          </cell>
          <cell r="B29" t="str">
            <v>CASTRO PADILLA, MARTIN MAURICIO</v>
          </cell>
          <cell r="C29">
            <v>98384746</v>
          </cell>
          <cell r="D29" t="str">
            <v>Persona Natural</v>
          </cell>
          <cell r="E29">
            <v>0</v>
          </cell>
          <cell r="F29" t="str">
            <v>N/A</v>
          </cell>
          <cell r="G29">
            <v>-43</v>
          </cell>
          <cell r="H29" t="str">
            <v>MARIA RAQUEL LOZANO LASSO</v>
          </cell>
          <cell r="I29" t="str">
            <v>Asignado</v>
          </cell>
          <cell r="J29" t="str">
            <v>Personal</v>
          </cell>
          <cell r="K29" t="str">
            <v>02/01/2019</v>
          </cell>
          <cell r="L29" t="str">
            <v>19/11/2018</v>
          </cell>
          <cell r="M29" t="str">
            <v xml:space="preserve"> 20/11/2018</v>
          </cell>
          <cell r="N29" t="str">
            <v xml:space="preserve"> SANDRA OVIEDO</v>
          </cell>
          <cell r="O29" t="str">
            <v xml:space="preserve"> </v>
          </cell>
          <cell r="P29" t="str">
            <v xml:space="preserve"> SOLICITUD DE TRASLADO POR PERMUTA O POR CONVOCATORIA. </v>
          </cell>
          <cell r="Q29" t="str">
            <v xml:space="preserve">  </v>
          </cell>
          <cell r="R29" t="str">
            <v xml:space="preserve"> Tramite</v>
          </cell>
          <cell r="S29" t="str">
            <v>PROCESO ORDINARIO DE TRASLADO CC No.98384746 DE PASTO CC No.98384746 ANEXA:  43 FOLIOS</v>
          </cell>
          <cell r="T29" t="str">
            <v xml:space="preserve"> RECURSOS HUMANOS</v>
          </cell>
          <cell r="U29" t="str">
            <v xml:space="preserve"> </v>
          </cell>
          <cell r="V29">
            <v>0</v>
          </cell>
        </row>
        <row r="30">
          <cell r="A30" t="str">
            <v>2018PQR14258</v>
          </cell>
          <cell r="B30" t="str">
            <v>BRAVO PANTOJA, PEDRO NEL</v>
          </cell>
          <cell r="C30">
            <v>98379476</v>
          </cell>
          <cell r="D30" t="str">
            <v>Persona Natural</v>
          </cell>
          <cell r="E30">
            <v>0</v>
          </cell>
          <cell r="F30" t="str">
            <v>N/A</v>
          </cell>
          <cell r="G30">
            <v>-43</v>
          </cell>
          <cell r="H30" t="str">
            <v>MARIA RAQUEL LOZANO LASSO</v>
          </cell>
          <cell r="I30" t="str">
            <v>Asignado</v>
          </cell>
          <cell r="J30" t="str">
            <v>Personal</v>
          </cell>
          <cell r="K30" t="str">
            <v>02/01/2019</v>
          </cell>
          <cell r="L30" t="str">
            <v>19/11/2018</v>
          </cell>
          <cell r="M30" t="str">
            <v xml:space="preserve"> 20/11/2018</v>
          </cell>
          <cell r="N30" t="str">
            <v xml:space="preserve"> SANDRA OVIEDO</v>
          </cell>
          <cell r="O30" t="str">
            <v xml:space="preserve"> </v>
          </cell>
          <cell r="P30" t="str">
            <v xml:space="preserve"> SOLICITUD DE TRASLADO POR PERMUTA O POR CONVOCATORIA. </v>
          </cell>
          <cell r="Q30" t="str">
            <v xml:space="preserve">  </v>
          </cell>
          <cell r="R30" t="str">
            <v xml:space="preserve"> Tramite</v>
          </cell>
          <cell r="S30" t="str">
            <v>PROCESO ORDINARIO DE TRASLADO CC No.98379476 DE ILES  ANEXA:  91 FOLIOS</v>
          </cell>
          <cell r="T30" t="str">
            <v xml:space="preserve"> RECURSOS HUMANOS</v>
          </cell>
          <cell r="U30" t="str">
            <v xml:space="preserve"> </v>
          </cell>
          <cell r="V30">
            <v>0</v>
          </cell>
        </row>
        <row r="31">
          <cell r="A31" t="str">
            <v>2018PQR14263</v>
          </cell>
          <cell r="B31" t="str">
            <v>VALLEJO LINARES, HUGO HERNAN</v>
          </cell>
          <cell r="C31">
            <v>98385063</v>
          </cell>
          <cell r="D31" t="str">
            <v>Persona Natural</v>
          </cell>
          <cell r="E31">
            <v>0</v>
          </cell>
          <cell r="F31" t="str">
            <v>N/A</v>
          </cell>
          <cell r="G31">
            <v>-43</v>
          </cell>
          <cell r="H31" t="str">
            <v>MARIA RAQUEL LOZANO LASSO</v>
          </cell>
          <cell r="I31" t="str">
            <v>Asignado</v>
          </cell>
          <cell r="J31" t="str">
            <v>Personal</v>
          </cell>
          <cell r="K31" t="str">
            <v>02/01/2019</v>
          </cell>
          <cell r="L31" t="str">
            <v>19/11/2018</v>
          </cell>
          <cell r="M31" t="str">
            <v xml:space="preserve"> 20/11/2018</v>
          </cell>
          <cell r="N31" t="str">
            <v xml:space="preserve"> SANDRA OVIEDO</v>
          </cell>
          <cell r="O31" t="str">
            <v xml:space="preserve"> </v>
          </cell>
          <cell r="P31" t="str">
            <v xml:space="preserve"> SOLICITUD DE TRASLADO POR PERMUTA O POR CONVOCATORIA. </v>
          </cell>
          <cell r="Q31" t="str">
            <v xml:space="preserve">  </v>
          </cell>
          <cell r="R31" t="str">
            <v xml:space="preserve"> Tramite</v>
          </cell>
          <cell r="S31" t="str">
            <v>PROCESO ORDINARIO DE TRASLADO CC No.98385063 DE PASTO ANEXA:  16 FOLIOS</v>
          </cell>
          <cell r="T31" t="str">
            <v xml:space="preserve"> RECURSOS HUMANOS</v>
          </cell>
          <cell r="U31" t="str">
            <v xml:space="preserve"> </v>
          </cell>
          <cell r="V31">
            <v>0</v>
          </cell>
        </row>
        <row r="32">
          <cell r="A32" t="str">
            <v>2018PQR14267</v>
          </cell>
          <cell r="B32" t="str">
            <v>PRADO PATIÑO, RICARDO ARMANDO</v>
          </cell>
          <cell r="C32">
            <v>87062583</v>
          </cell>
          <cell r="D32" t="str">
            <v>Persona Natural</v>
          </cell>
          <cell r="E32">
            <v>0</v>
          </cell>
          <cell r="F32" t="str">
            <v>N/A</v>
          </cell>
          <cell r="G32">
            <v>-43</v>
          </cell>
          <cell r="H32" t="str">
            <v>MARIA RAQUEL LOZANO LASSO</v>
          </cell>
          <cell r="I32" t="str">
            <v>Asignado</v>
          </cell>
          <cell r="J32" t="str">
            <v>Personal</v>
          </cell>
          <cell r="K32" t="str">
            <v>02/01/2019</v>
          </cell>
          <cell r="L32" t="str">
            <v>19/11/2018</v>
          </cell>
          <cell r="M32" t="str">
            <v xml:space="preserve"> 20/11/2018</v>
          </cell>
          <cell r="N32" t="str">
            <v xml:space="preserve"> SANDRA OVIEDO</v>
          </cell>
          <cell r="O32" t="str">
            <v xml:space="preserve"> </v>
          </cell>
          <cell r="P32" t="str">
            <v xml:space="preserve"> SOLICITUD DE TRASLADO POR PERMUTA O POR CONVOCATORIA. </v>
          </cell>
          <cell r="Q32" t="str">
            <v xml:space="preserve">  </v>
          </cell>
          <cell r="R32" t="str">
            <v xml:space="preserve"> Tramite</v>
          </cell>
          <cell r="S32" t="str">
            <v>PROCESO ORDINARIO DE TRASLADO CC No.87062583 DE PASTO ANEXA:  36 FOLIOS</v>
          </cell>
          <cell r="T32" t="str">
            <v xml:space="preserve"> RECURSOS HUMANOS</v>
          </cell>
          <cell r="U32" t="str">
            <v xml:space="preserve"> </v>
          </cell>
          <cell r="V32">
            <v>0</v>
          </cell>
        </row>
        <row r="33">
          <cell r="A33" t="str">
            <v>2018PQR14272</v>
          </cell>
          <cell r="B33" t="str">
            <v>JIMENEZ PORTILLA, TATIANA</v>
          </cell>
          <cell r="C33">
            <v>1085270031</v>
          </cell>
          <cell r="D33" t="str">
            <v>Persona Natural</v>
          </cell>
          <cell r="E33">
            <v>0</v>
          </cell>
          <cell r="F33" t="str">
            <v>N/A</v>
          </cell>
          <cell r="G33">
            <v>-43</v>
          </cell>
          <cell r="H33" t="str">
            <v>MARIA RAQUEL LOZANO LASSO</v>
          </cell>
          <cell r="I33" t="str">
            <v>Asignado</v>
          </cell>
          <cell r="J33" t="str">
            <v>Personal</v>
          </cell>
          <cell r="K33" t="str">
            <v>02/01/2019</v>
          </cell>
          <cell r="L33" t="str">
            <v>19/11/2018</v>
          </cell>
          <cell r="M33" t="str">
            <v xml:space="preserve"> 20/11/2018</v>
          </cell>
          <cell r="N33" t="str">
            <v xml:space="preserve"> SANDRA OVIEDO</v>
          </cell>
          <cell r="O33" t="str">
            <v xml:space="preserve"> </v>
          </cell>
          <cell r="P33" t="str">
            <v xml:space="preserve"> SOLICITUD DE TRASLADO POR PERMUTA O POR CONVOCATORIA. </v>
          </cell>
          <cell r="Q33" t="str">
            <v xml:space="preserve">  </v>
          </cell>
          <cell r="R33" t="str">
            <v xml:space="preserve"> Tramite</v>
          </cell>
          <cell r="S33" t="str">
            <v>PROCESO ORDINARIO DE TRASLADO CC No.1085270031 DE PASTO ANEXA:  63 FOLIOS</v>
          </cell>
          <cell r="T33" t="str">
            <v xml:space="preserve"> RECURSOS HUMANOS</v>
          </cell>
          <cell r="U33" t="str">
            <v xml:space="preserve"> </v>
          </cell>
          <cell r="V33">
            <v>0</v>
          </cell>
        </row>
        <row r="34">
          <cell r="A34" t="str">
            <v>2018PQR14275</v>
          </cell>
          <cell r="B34" t="str">
            <v>ZAMBRANO JOJOA, JESUS AQUILINO</v>
          </cell>
          <cell r="C34">
            <v>98399647</v>
          </cell>
          <cell r="D34" t="str">
            <v>Persona Natural</v>
          </cell>
          <cell r="E34">
            <v>0</v>
          </cell>
          <cell r="F34" t="str">
            <v>N/A</v>
          </cell>
          <cell r="G34">
            <v>-43</v>
          </cell>
          <cell r="H34" t="str">
            <v>MARIA RAQUEL LOZANO LASSO</v>
          </cell>
          <cell r="I34" t="str">
            <v>Asignado</v>
          </cell>
          <cell r="J34" t="str">
            <v>Personal</v>
          </cell>
          <cell r="K34" t="str">
            <v>02/01/2019</v>
          </cell>
          <cell r="L34" t="str">
            <v>19/11/2018</v>
          </cell>
          <cell r="M34" t="str">
            <v xml:space="preserve"> 20/11/2018</v>
          </cell>
          <cell r="N34" t="str">
            <v xml:space="preserve"> SANDRA OVIEDO</v>
          </cell>
          <cell r="O34" t="str">
            <v xml:space="preserve"> </v>
          </cell>
          <cell r="P34" t="str">
            <v xml:space="preserve"> SOLICITUD DE TRASLADO POR PERMUTA O POR CONVOCATORIA. </v>
          </cell>
          <cell r="Q34" t="str">
            <v xml:space="preserve">  </v>
          </cell>
          <cell r="R34" t="str">
            <v xml:space="preserve"> Tramite</v>
          </cell>
          <cell r="S34" t="str">
            <v>PROCESO ORDINARIO DE TRASLADO CC No.98399647 DE PASTO ANEXA:  40 FOLIOS</v>
          </cell>
          <cell r="T34" t="str">
            <v xml:space="preserve"> RECURSOS HUMANOS</v>
          </cell>
          <cell r="U34" t="str">
            <v xml:space="preserve"> </v>
          </cell>
          <cell r="V34">
            <v>0</v>
          </cell>
        </row>
        <row r="35">
          <cell r="A35" t="str">
            <v>2018PQR14307</v>
          </cell>
          <cell r="B35" t="str">
            <v>CEBALLOS RODRIGUEZ, LUIS ARTURO</v>
          </cell>
          <cell r="C35">
            <v>12987356</v>
          </cell>
          <cell r="D35" t="str">
            <v>Persona Natural</v>
          </cell>
          <cell r="E35">
            <v>0</v>
          </cell>
          <cell r="F35" t="str">
            <v>N/A</v>
          </cell>
          <cell r="G35">
            <v>-42</v>
          </cell>
          <cell r="H35" t="str">
            <v>MARIA RAQUEL LOZANO LASSO</v>
          </cell>
          <cell r="I35" t="str">
            <v>Asignado</v>
          </cell>
          <cell r="J35" t="str">
            <v>Personal</v>
          </cell>
          <cell r="K35" t="str">
            <v>03/01/2019</v>
          </cell>
          <cell r="L35" t="str">
            <v>20/11/2018</v>
          </cell>
          <cell r="M35" t="str">
            <v xml:space="preserve"> 21/11/2018</v>
          </cell>
          <cell r="N35" t="str">
            <v xml:space="preserve"> SANDRA OVIEDO</v>
          </cell>
          <cell r="O35" t="str">
            <v xml:space="preserve"> </v>
          </cell>
          <cell r="P35" t="str">
            <v xml:space="preserve"> SOLICITUD DE TRASLADO POR PERMUTA O POR CONVOCATORIA. </v>
          </cell>
          <cell r="Q35" t="str">
            <v xml:space="preserve">  </v>
          </cell>
          <cell r="R35" t="str">
            <v xml:space="preserve"> Tramite</v>
          </cell>
          <cell r="S35" t="str">
            <v>PROCESO ORDINARIO DE TRASLADO CC No.12987356 DE PASTO ANEXA 16 FOLIOS</v>
          </cell>
          <cell r="T35" t="str">
            <v xml:space="preserve"> RECURSOS HUMANOS</v>
          </cell>
          <cell r="U35" t="str">
            <v xml:space="preserve"> </v>
          </cell>
          <cell r="V35">
            <v>0</v>
          </cell>
        </row>
        <row r="36">
          <cell r="A36" t="str">
            <v>2018PQR14310</v>
          </cell>
          <cell r="B36" t="str">
            <v>HERRERA CHINCHAY, SANTOS VIVIANA</v>
          </cell>
          <cell r="C36">
            <v>1085345053</v>
          </cell>
          <cell r="D36" t="str">
            <v>Persona Natural</v>
          </cell>
          <cell r="E36">
            <v>0</v>
          </cell>
          <cell r="F36" t="str">
            <v>N/A</v>
          </cell>
          <cell r="G36">
            <v>-42</v>
          </cell>
          <cell r="H36" t="str">
            <v>MARIA RAQUEL LOZANO LASSO</v>
          </cell>
          <cell r="I36" t="str">
            <v>Asignado</v>
          </cell>
          <cell r="J36" t="str">
            <v>Personal</v>
          </cell>
          <cell r="K36" t="str">
            <v>03/01/2019</v>
          </cell>
          <cell r="L36" t="str">
            <v>20/11/2018</v>
          </cell>
          <cell r="M36" t="str">
            <v xml:space="preserve"> 21/11/2018</v>
          </cell>
          <cell r="N36" t="str">
            <v xml:space="preserve"> SANDRA OVIEDO</v>
          </cell>
          <cell r="O36" t="str">
            <v xml:space="preserve"> </v>
          </cell>
          <cell r="P36" t="str">
            <v xml:space="preserve"> SOLICITUD DE TRASLADO POR PERMUTA O POR CONVOCATORIA. </v>
          </cell>
          <cell r="Q36" t="str">
            <v xml:space="preserve">  </v>
          </cell>
          <cell r="R36" t="str">
            <v xml:space="preserve"> Tramite</v>
          </cell>
          <cell r="S36" t="str">
            <v>PROCESO ORDINARIO DE TRASLADO CC No.1085345053 DE PASTO ANEXA 43 FOLIOS</v>
          </cell>
          <cell r="T36" t="str">
            <v xml:space="preserve"> RECURSOS HUMANOS</v>
          </cell>
          <cell r="U36" t="str">
            <v xml:space="preserve"> </v>
          </cell>
          <cell r="V36">
            <v>0</v>
          </cell>
        </row>
        <row r="37">
          <cell r="A37" t="str">
            <v>2018PQR14315</v>
          </cell>
          <cell r="B37" t="str">
            <v>ORTEGA PINTO, PATRICIA DEL CARMEN</v>
          </cell>
          <cell r="C37">
            <v>30725984</v>
          </cell>
          <cell r="D37" t="str">
            <v>Persona Natural</v>
          </cell>
          <cell r="E37">
            <v>0</v>
          </cell>
          <cell r="F37" t="str">
            <v>N/A</v>
          </cell>
          <cell r="G37">
            <v>-42</v>
          </cell>
          <cell r="H37" t="str">
            <v>MARIA RAQUEL LOZANO LASSO</v>
          </cell>
          <cell r="I37" t="str">
            <v>Asignado</v>
          </cell>
          <cell r="J37" t="str">
            <v>Personal</v>
          </cell>
          <cell r="K37" t="str">
            <v>03/01/2019</v>
          </cell>
          <cell r="L37" t="str">
            <v>20/11/2018</v>
          </cell>
          <cell r="M37" t="str">
            <v xml:space="preserve"> 21/11/2018</v>
          </cell>
          <cell r="N37" t="str">
            <v xml:space="preserve"> SANDRA OVIEDO</v>
          </cell>
          <cell r="O37" t="str">
            <v xml:space="preserve"> </v>
          </cell>
          <cell r="P37" t="str">
            <v xml:space="preserve"> SOLICITUD DE TRASLADO POR PERMUTA O POR CONVOCATORIA. </v>
          </cell>
          <cell r="Q37" t="str">
            <v xml:space="preserve">  </v>
          </cell>
          <cell r="R37" t="str">
            <v xml:space="preserve"> Tramite</v>
          </cell>
          <cell r="S37" t="str">
            <v>PROCESO ORDINARIO DE TRASLADO CC No.30725984 DE PASTO ANEXA 21 FOLIOS</v>
          </cell>
          <cell r="T37" t="str">
            <v xml:space="preserve"> RECURSOS HUMANOS</v>
          </cell>
          <cell r="U37" t="str">
            <v xml:space="preserve"> </v>
          </cell>
          <cell r="V37">
            <v>0</v>
          </cell>
        </row>
        <row r="38">
          <cell r="A38" t="str">
            <v>2018PQR14321</v>
          </cell>
          <cell r="B38" t="str">
            <v>ERASO GOMEZ, JUAN EDMUNDO</v>
          </cell>
          <cell r="C38">
            <v>12990774</v>
          </cell>
          <cell r="D38" t="str">
            <v>Persona Natural</v>
          </cell>
          <cell r="E38">
            <v>0</v>
          </cell>
          <cell r="F38" t="str">
            <v>N/A</v>
          </cell>
          <cell r="G38">
            <v>-42</v>
          </cell>
          <cell r="H38" t="str">
            <v>MARIA RAQUEL LOZANO LASSO</v>
          </cell>
          <cell r="I38" t="str">
            <v>Asignado</v>
          </cell>
          <cell r="J38" t="str">
            <v>Personal</v>
          </cell>
          <cell r="K38" t="str">
            <v>03/01/2019</v>
          </cell>
          <cell r="L38" t="str">
            <v>20/11/2018</v>
          </cell>
          <cell r="M38" t="str">
            <v xml:space="preserve"> 21/11/2018</v>
          </cell>
          <cell r="N38" t="str">
            <v xml:space="preserve"> SANDRA OVIEDO</v>
          </cell>
          <cell r="O38" t="str">
            <v xml:space="preserve"> </v>
          </cell>
          <cell r="P38" t="str">
            <v xml:space="preserve"> SOLICITUD DE TRASLADO POR PERMUTA O POR CONVOCATORIA. </v>
          </cell>
          <cell r="Q38" t="str">
            <v xml:space="preserve">  </v>
          </cell>
          <cell r="R38" t="str">
            <v xml:space="preserve"> Tramite</v>
          </cell>
          <cell r="S38" t="str">
            <v>PROCESO ORDINARIO DE TRASLADO CC No.12990774 DE PASTO ANEXA 28 FOLIOS</v>
          </cell>
          <cell r="T38" t="str">
            <v xml:space="preserve"> RECURSOS HUMANOS</v>
          </cell>
          <cell r="U38" t="str">
            <v xml:space="preserve"> </v>
          </cell>
          <cell r="V38">
            <v>0</v>
          </cell>
        </row>
        <row r="39">
          <cell r="A39" t="str">
            <v>2018PQR14322</v>
          </cell>
          <cell r="B39" t="str">
            <v>VITERI CHAVES, LUZ MARINA</v>
          </cell>
          <cell r="C39">
            <v>30733203</v>
          </cell>
          <cell r="D39" t="str">
            <v>Persona Natural</v>
          </cell>
          <cell r="E39">
            <v>0</v>
          </cell>
          <cell r="F39" t="str">
            <v>N/A</v>
          </cell>
          <cell r="G39">
            <v>-42</v>
          </cell>
          <cell r="H39" t="str">
            <v>MARIA RAQUEL LOZANO LASSO</v>
          </cell>
          <cell r="I39" t="str">
            <v>Asignado</v>
          </cell>
          <cell r="J39" t="str">
            <v>Personal</v>
          </cell>
          <cell r="K39" t="str">
            <v>03/01/2019</v>
          </cell>
          <cell r="L39" t="str">
            <v>20/11/2018</v>
          </cell>
          <cell r="M39" t="str">
            <v xml:space="preserve"> 21/11/2018</v>
          </cell>
          <cell r="N39" t="str">
            <v xml:space="preserve"> SANDRA OVIEDO</v>
          </cell>
          <cell r="O39" t="str">
            <v xml:space="preserve"> </v>
          </cell>
          <cell r="P39" t="str">
            <v xml:space="preserve"> SOLICITUD DE TRASLADO POR PERMUTA O POR CONVOCATORIA. </v>
          </cell>
          <cell r="Q39" t="str">
            <v xml:space="preserve">  </v>
          </cell>
          <cell r="R39" t="str">
            <v xml:space="preserve"> Tramite</v>
          </cell>
          <cell r="S39" t="str">
            <v>PROCESO ORDINARIO DE TRASLADO CC No.30733203 DE PASTO ANEXA 34 FOLIOS</v>
          </cell>
          <cell r="T39" t="str">
            <v xml:space="preserve"> RECURSOS HUMANOS</v>
          </cell>
          <cell r="U39" t="str">
            <v xml:space="preserve"> </v>
          </cell>
          <cell r="V39">
            <v>0</v>
          </cell>
        </row>
        <row r="40">
          <cell r="A40" t="str">
            <v>2018PQR14324</v>
          </cell>
          <cell r="B40" t="str">
            <v>VITERI CHAVES, ORFA ESPERANZA</v>
          </cell>
          <cell r="C40">
            <v>30733201</v>
          </cell>
          <cell r="D40" t="str">
            <v>Persona Natural</v>
          </cell>
          <cell r="E40">
            <v>0</v>
          </cell>
          <cell r="F40" t="str">
            <v>N/A</v>
          </cell>
          <cell r="G40">
            <v>-42</v>
          </cell>
          <cell r="H40" t="str">
            <v>MARIA RAQUEL LOZANO LASSO</v>
          </cell>
          <cell r="I40" t="str">
            <v>Asignado</v>
          </cell>
          <cell r="J40" t="str">
            <v>Personal</v>
          </cell>
          <cell r="K40" t="str">
            <v>03/01/2019</v>
          </cell>
          <cell r="L40" t="str">
            <v>20/11/2018</v>
          </cell>
          <cell r="M40" t="str">
            <v xml:space="preserve"> 21/11/2018</v>
          </cell>
          <cell r="N40" t="str">
            <v xml:space="preserve"> SANDRA OVIEDO</v>
          </cell>
          <cell r="O40" t="str">
            <v xml:space="preserve"> </v>
          </cell>
          <cell r="P40" t="str">
            <v xml:space="preserve"> SOLICITUD DE TRASLADO POR PERMUTA O POR CONVOCATORIA. </v>
          </cell>
          <cell r="Q40" t="str">
            <v xml:space="preserve">  </v>
          </cell>
          <cell r="R40" t="str">
            <v xml:space="preserve"> Tramite</v>
          </cell>
          <cell r="S40" t="str">
            <v>PROCESO ORDINARIO DE TRASLADO CC No.30733201 DE PASTO ANEXA 25 FOLIOS</v>
          </cell>
          <cell r="T40" t="str">
            <v xml:space="preserve"> RECURSOS HUMANOS</v>
          </cell>
          <cell r="U40" t="str">
            <v xml:space="preserve"> </v>
          </cell>
          <cell r="V40">
            <v>0</v>
          </cell>
        </row>
        <row r="41">
          <cell r="A41" t="str">
            <v>2018PQR14325</v>
          </cell>
          <cell r="B41" t="str">
            <v>SANTACRUZ GALINDO, GLADYS</v>
          </cell>
          <cell r="C41">
            <v>37040036</v>
          </cell>
          <cell r="D41" t="str">
            <v>Persona Natural</v>
          </cell>
          <cell r="E41">
            <v>0</v>
          </cell>
          <cell r="F41" t="str">
            <v>N/A</v>
          </cell>
          <cell r="G41">
            <v>-42</v>
          </cell>
          <cell r="H41" t="str">
            <v>MARIA RAQUEL LOZANO LASSO</v>
          </cell>
          <cell r="I41" t="str">
            <v>Asignado</v>
          </cell>
          <cell r="J41" t="str">
            <v>Personal</v>
          </cell>
          <cell r="K41" t="str">
            <v>03/01/2019</v>
          </cell>
          <cell r="L41" t="str">
            <v>20/11/2018</v>
          </cell>
          <cell r="M41" t="str">
            <v xml:space="preserve"> 21/11/2018</v>
          </cell>
          <cell r="N41" t="str">
            <v xml:space="preserve"> SANDRA OVIEDO</v>
          </cell>
          <cell r="O41" t="str">
            <v xml:space="preserve"> </v>
          </cell>
          <cell r="P41" t="str">
            <v xml:space="preserve"> SOLICITUD DE TRASLADO POR PERMUTA O POR CONVOCATORIA. </v>
          </cell>
          <cell r="Q41" t="str">
            <v xml:space="preserve">  </v>
          </cell>
          <cell r="R41" t="str">
            <v xml:space="preserve"> Tramite</v>
          </cell>
          <cell r="S41" t="str">
            <v>PROCESO ORDINARIO DE TRASLADO CC No.37040036 DE LA UNION (NARIÑO)  ANEXA 37 FOLIOS</v>
          </cell>
          <cell r="T41" t="str">
            <v xml:space="preserve"> RECURSOS HUMANOS</v>
          </cell>
          <cell r="U41" t="str">
            <v xml:space="preserve"> </v>
          </cell>
          <cell r="V41">
            <v>0</v>
          </cell>
        </row>
        <row r="42">
          <cell r="A42" t="str">
            <v>2018PQR14328</v>
          </cell>
          <cell r="B42" t="str">
            <v>NARVAEZ TAPIA, ALVARO ANDRES</v>
          </cell>
          <cell r="C42">
            <v>98384801</v>
          </cell>
          <cell r="D42" t="str">
            <v>Persona Natural</v>
          </cell>
          <cell r="E42">
            <v>0</v>
          </cell>
          <cell r="F42" t="str">
            <v>N/A</v>
          </cell>
          <cell r="G42">
            <v>-42</v>
          </cell>
          <cell r="H42" t="str">
            <v>MARIA RAQUEL LOZANO LASSO</v>
          </cell>
          <cell r="I42" t="str">
            <v>Asignado</v>
          </cell>
          <cell r="J42" t="str">
            <v>Personal</v>
          </cell>
          <cell r="K42" t="str">
            <v>03/01/2019</v>
          </cell>
          <cell r="L42" t="str">
            <v>20/11/2018</v>
          </cell>
          <cell r="M42" t="str">
            <v xml:space="preserve"> 21/11/2018</v>
          </cell>
          <cell r="N42" t="str">
            <v xml:space="preserve"> SANDRA OVIEDO</v>
          </cell>
          <cell r="O42" t="str">
            <v xml:space="preserve"> </v>
          </cell>
          <cell r="P42" t="str">
            <v xml:space="preserve"> SOLICITUD DE TRASLADO POR PERMUTA O POR CONVOCATORIA. </v>
          </cell>
          <cell r="Q42" t="str">
            <v xml:space="preserve">  </v>
          </cell>
          <cell r="R42" t="str">
            <v xml:space="preserve"> Tramite</v>
          </cell>
          <cell r="S42" t="str">
            <v>PROCESO ORDINARIO DE TRASLADO CC No.98384801 DE PASTO ANEXA 26 FOLIOS</v>
          </cell>
          <cell r="T42" t="str">
            <v xml:space="preserve"> RECURSOS HUMANOS</v>
          </cell>
          <cell r="U42" t="str">
            <v xml:space="preserve"> </v>
          </cell>
          <cell r="V42">
            <v>0</v>
          </cell>
        </row>
        <row r="43">
          <cell r="A43" t="str">
            <v>2018PQR14366</v>
          </cell>
          <cell r="B43" t="str">
            <v>ARTEMIO MENDOZA CARVAJAL, INSTITUCION EDUCATIVA MUNICIPAL</v>
          </cell>
          <cell r="C43" t="str">
            <v>800115970-6</v>
          </cell>
          <cell r="D43" t="str">
            <v>Persona Natural</v>
          </cell>
          <cell r="E43">
            <v>0</v>
          </cell>
          <cell r="F43" t="str">
            <v>Oficio</v>
          </cell>
          <cell r="G43">
            <v>-19</v>
          </cell>
          <cell r="H43" t="str">
            <v>MARIA RAQUEL LOZANO LASSO</v>
          </cell>
          <cell r="I43" t="str">
            <v>Asignado</v>
          </cell>
          <cell r="J43" t="str">
            <v>Personal</v>
          </cell>
          <cell r="K43" t="str">
            <v>11/12/2018</v>
          </cell>
          <cell r="L43" t="str">
            <v>20/11/2018</v>
          </cell>
          <cell r="M43" t="str">
            <v xml:space="preserve"> 21/11/2018</v>
          </cell>
          <cell r="N43" t="str">
            <v xml:space="preserve"> SANDRA OVIEDO</v>
          </cell>
          <cell r="O43" t="str">
            <v xml:space="preserve"> </v>
          </cell>
          <cell r="P43" t="str">
            <v xml:space="preserve"> NOVEDADES DE ESTABLECIMIENTOS EDUCATIVOS</v>
          </cell>
          <cell r="Q43" t="str">
            <v xml:space="preserve">  </v>
          </cell>
          <cell r="R43" t="str">
            <v xml:space="preserve"> Tramite</v>
          </cell>
          <cell r="S43" t="str">
            <v>FIRMAS DE ESTUDIANTES  GABRIEL ANDRES IGUA AZMAZA  -  LA PRESENTE CON EL FIN DE SOLICITAR LA PERMANENCIA DEL COORDINADOR DE CONVIVENCIA CIRO ALBEIRO MARTINEZ EN LA IEM ARTEMIO MENDOZA CARVAJAL, EN LA CUAL SE ENCONTRABA LABORANDO DURANTE LOS ÚLTIMOS CUATRO</v>
          </cell>
          <cell r="T43" t="str">
            <v xml:space="preserve"> RECURSOS HUMANOS</v>
          </cell>
          <cell r="U43" t="str">
            <v xml:space="preserve"> </v>
          </cell>
          <cell r="V43">
            <v>0</v>
          </cell>
        </row>
        <row r="44">
          <cell r="A44" t="str">
            <v>2018PQR14369</v>
          </cell>
          <cell r="B44" t="str">
            <v>HIDALGO MUÑOZ, GENNY ELVIRA</v>
          </cell>
          <cell r="C44">
            <v>36757771</v>
          </cell>
          <cell r="D44" t="str">
            <v>Persona Natural</v>
          </cell>
          <cell r="E44">
            <v>0</v>
          </cell>
          <cell r="F44" t="str">
            <v>N/A</v>
          </cell>
          <cell r="G44">
            <v>-43</v>
          </cell>
          <cell r="H44" t="str">
            <v>MARIA RAQUEL LOZANO LASSO</v>
          </cell>
          <cell r="I44" t="str">
            <v>Asignado</v>
          </cell>
          <cell r="J44" t="str">
            <v>Personal</v>
          </cell>
          <cell r="K44" t="str">
            <v>04/01/2019</v>
          </cell>
          <cell r="L44" t="str">
            <v>21/11/2018</v>
          </cell>
          <cell r="M44" t="str">
            <v xml:space="preserve"> 21/11/2018</v>
          </cell>
          <cell r="N44" t="str">
            <v xml:space="preserve"> SANDRA OVIEDO</v>
          </cell>
          <cell r="O44" t="str">
            <v xml:space="preserve"> </v>
          </cell>
          <cell r="P44" t="str">
            <v xml:space="preserve"> SOLICITUD DE TRASLADO POR PERMUTA O POR CONVOCATORIA. </v>
          </cell>
          <cell r="Q44" t="str">
            <v xml:space="preserve">  </v>
          </cell>
          <cell r="R44" t="str">
            <v xml:space="preserve"> Tramite</v>
          </cell>
          <cell r="S44" t="str">
            <v>PROCESO ORDINARIO DE TRASLADO CC No.36757771 DE PASTO  ANEXA 17 FOLIOS</v>
          </cell>
          <cell r="T44" t="str">
            <v xml:space="preserve"> RECURSOS HUMANOS</v>
          </cell>
          <cell r="U44" t="str">
            <v xml:space="preserve"> </v>
          </cell>
          <cell r="V44">
            <v>0</v>
          </cell>
        </row>
        <row r="45">
          <cell r="A45" t="str">
            <v>2018PQR14377</v>
          </cell>
          <cell r="B45" t="str">
            <v>NACIONAL, MINISTERIO DE EDUCACION</v>
          </cell>
          <cell r="C45">
            <v>9138</v>
          </cell>
          <cell r="D45" t="str">
            <v>Persona Natural</v>
          </cell>
          <cell r="E45">
            <v>0</v>
          </cell>
          <cell r="F45" t="str">
            <v>Oficio</v>
          </cell>
          <cell r="G45">
            <v>-20</v>
          </cell>
          <cell r="H45" t="str">
            <v>MARIA RAQUEL LOZANO LASSO</v>
          </cell>
          <cell r="I45" t="str">
            <v>Asignado</v>
          </cell>
          <cell r="J45" t="str">
            <v>Correo Certificado</v>
          </cell>
          <cell r="K45" t="str">
            <v>12/12/2018</v>
          </cell>
          <cell r="L45" t="str">
            <v>21/11/2018</v>
          </cell>
          <cell r="M45" t="str">
            <v xml:space="preserve"> 21/11/2018</v>
          </cell>
          <cell r="N45" t="str">
            <v xml:space="preserve"> SANDRA OVIEDO</v>
          </cell>
          <cell r="O45" t="str">
            <v xml:space="preserve"> </v>
          </cell>
          <cell r="P45" t="str">
            <v xml:space="preserve"> COMUNICACIONES MEN</v>
          </cell>
          <cell r="Q45" t="str">
            <v xml:space="preserve">  </v>
          </cell>
          <cell r="R45" t="str">
            <v xml:space="preserve"> Tramite</v>
          </cell>
          <cell r="S45" t="str">
            <v>MIGUEL ALEJANDRO JURADO ERAZO SUBDIRECTOR DE RECURSOS HUMANOS DEL SECTOR  EDUCATIVO -  No.2018-EE-172328 -   ASUNTO:   INFORME DE RESULTADOS PARCIALES DEL PLAN ASISTENCIA TECNICA EN GESTION DEL TALENTO HUMANO 2018 , CON CORTE A 30 DE JUNIO ANEXA CD</v>
          </cell>
          <cell r="T45" t="str">
            <v xml:space="preserve"> RECURSOS HUMANOS</v>
          </cell>
          <cell r="U45" t="str">
            <v xml:space="preserve"> </v>
          </cell>
          <cell r="V45">
            <v>0</v>
          </cell>
        </row>
        <row r="46">
          <cell r="A46" t="str">
            <v>2018PQR14380</v>
          </cell>
          <cell r="B46" t="str">
            <v>DE PASTO, ALCALDIA MUNICIPAL</v>
          </cell>
          <cell r="C46">
            <v>100</v>
          </cell>
          <cell r="D46" t="str">
            <v>Persona Natural</v>
          </cell>
          <cell r="E46">
            <v>0</v>
          </cell>
          <cell r="F46" t="str">
            <v>N/A</v>
          </cell>
          <cell r="G46">
            <v>-20</v>
          </cell>
          <cell r="H46" t="str">
            <v>MARIA RAQUEL LOZANO LASSO</v>
          </cell>
          <cell r="I46" t="str">
            <v>Asignado</v>
          </cell>
          <cell r="J46" t="str">
            <v>Personal</v>
          </cell>
          <cell r="K46" t="str">
            <v>12/12/2018</v>
          </cell>
          <cell r="L46" t="str">
            <v>21/11/2018</v>
          </cell>
          <cell r="M46" t="str">
            <v xml:space="preserve"> 21/11/2018</v>
          </cell>
          <cell r="N46" t="str">
            <v xml:space="preserve"> SANDRA OVIEDO</v>
          </cell>
          <cell r="O46" t="str">
            <v xml:space="preserve"> </v>
          </cell>
          <cell r="P46" t="str">
            <v xml:space="preserve"> COMUNICACIONES ENTE TERRITORIAL</v>
          </cell>
          <cell r="Q46" t="str">
            <v xml:space="preserve">  </v>
          </cell>
          <cell r="R46" t="str">
            <v xml:space="preserve"> Tramite</v>
          </cell>
          <cell r="S46" t="str">
            <v>UNIDAD DE CORRESPONDENCIA RADICADO No.201821587-20-11-2018 - JAIME GUERRERO VINUEZA -    ASUNTO:   SOLICITUD DE AMPLIACION DE COMISION PARA DESEMPEÑAR CARGO DE LIBRE NOMBRAMIENTO Y REMOCION A UN DIRECTIVO DOCENTE</v>
          </cell>
          <cell r="T46" t="str">
            <v xml:space="preserve"> RECURSOS HUMANOS</v>
          </cell>
          <cell r="U46" t="str">
            <v xml:space="preserve"> </v>
          </cell>
          <cell r="V46">
            <v>0</v>
          </cell>
        </row>
        <row r="47">
          <cell r="A47" t="str">
            <v>2018PQR14386</v>
          </cell>
          <cell r="B47" t="str">
            <v>SOLARTE DORADO, MARIA ISABEL</v>
          </cell>
          <cell r="C47">
            <v>30717946</v>
          </cell>
          <cell r="D47" t="str">
            <v>Persona Natural</v>
          </cell>
          <cell r="E47">
            <v>0</v>
          </cell>
          <cell r="F47" t="str">
            <v>N/A</v>
          </cell>
          <cell r="G47">
            <v>-43</v>
          </cell>
          <cell r="H47" t="str">
            <v>MARIA RAQUEL LOZANO LASSO</v>
          </cell>
          <cell r="I47" t="str">
            <v>Asignado</v>
          </cell>
          <cell r="J47" t="str">
            <v>Personal</v>
          </cell>
          <cell r="K47" t="str">
            <v>04/01/2019</v>
          </cell>
          <cell r="L47" t="str">
            <v>21/11/2018</v>
          </cell>
          <cell r="M47" t="str">
            <v xml:space="preserve"> 21/11/2018</v>
          </cell>
          <cell r="N47" t="str">
            <v xml:space="preserve"> SANDRA OVIEDO</v>
          </cell>
          <cell r="O47" t="str">
            <v xml:space="preserve"> </v>
          </cell>
          <cell r="P47" t="str">
            <v xml:space="preserve"> SOLICITUD DE TRASLADO POR PERMUTA O POR CONVOCATORIA. </v>
          </cell>
          <cell r="Q47" t="str">
            <v xml:space="preserve">  </v>
          </cell>
          <cell r="R47" t="str">
            <v xml:space="preserve"> Tramite</v>
          </cell>
          <cell r="S47" t="str">
            <v>PROCESO ORDINARIO DE TRASLADO CC No.30717946 DE PASTO  ANEXA 2 FOLIOS</v>
          </cell>
          <cell r="T47" t="str">
            <v xml:space="preserve"> RECURSOS HUMANOS</v>
          </cell>
          <cell r="U47" t="str">
            <v xml:space="preserve"> </v>
          </cell>
          <cell r="V47">
            <v>0</v>
          </cell>
        </row>
        <row r="48">
          <cell r="A48" t="str">
            <v>2018PQR14387</v>
          </cell>
          <cell r="B48" t="str">
            <v>AECINIEGAS ROQUE, LEONEL HUMBERTO</v>
          </cell>
          <cell r="C48">
            <v>5262842</v>
          </cell>
          <cell r="D48" t="str">
            <v>Persona Natural</v>
          </cell>
          <cell r="E48" t="str">
            <v>Docente</v>
          </cell>
          <cell r="F48" t="str">
            <v>N/A</v>
          </cell>
          <cell r="G48">
            <v>-43</v>
          </cell>
          <cell r="H48" t="str">
            <v>MARIA RAQUEL LOZANO LASSO</v>
          </cell>
          <cell r="I48" t="str">
            <v>Asignado</v>
          </cell>
          <cell r="J48" t="str">
            <v>Personal</v>
          </cell>
          <cell r="K48" t="str">
            <v>04/01/2019</v>
          </cell>
          <cell r="L48" t="str">
            <v>21/11/2018</v>
          </cell>
          <cell r="M48" t="str">
            <v xml:space="preserve"> 21/11/2018</v>
          </cell>
          <cell r="N48" t="str">
            <v xml:space="preserve"> SANDRA OVIEDO</v>
          </cell>
          <cell r="O48" t="str">
            <v xml:space="preserve"> </v>
          </cell>
          <cell r="P48" t="str">
            <v xml:space="preserve"> SOLICITUD DE TRASLADO POR PERMUTA O POR CONVOCATORIA. </v>
          </cell>
          <cell r="Q48" t="str">
            <v xml:space="preserve">  </v>
          </cell>
          <cell r="R48" t="str">
            <v xml:space="preserve"> Tramite</v>
          </cell>
          <cell r="S48" t="str">
            <v>PROCESO ORDINARIO DE TRASLADO CC No.5262842 DE IMUES  ANEXA 81 FOLIOS</v>
          </cell>
          <cell r="T48" t="str">
            <v xml:space="preserve"> RECURSOS HUMANOS</v>
          </cell>
          <cell r="U48" t="str">
            <v xml:space="preserve"> </v>
          </cell>
          <cell r="V48">
            <v>0</v>
          </cell>
        </row>
        <row r="49">
          <cell r="A49" t="str">
            <v>2018PQR14388</v>
          </cell>
          <cell r="B49" t="str">
            <v>DIAZ DIAZ, NORA</v>
          </cell>
          <cell r="C49">
            <v>27276432</v>
          </cell>
          <cell r="D49" t="str">
            <v>Persona Natural</v>
          </cell>
          <cell r="E49">
            <v>0</v>
          </cell>
          <cell r="F49" t="str">
            <v>N/A</v>
          </cell>
          <cell r="G49">
            <v>-43</v>
          </cell>
          <cell r="H49" t="str">
            <v>MARIA RAQUEL LOZANO LASSO</v>
          </cell>
          <cell r="I49" t="str">
            <v>Asignado</v>
          </cell>
          <cell r="J49" t="str">
            <v>Personal</v>
          </cell>
          <cell r="K49" t="str">
            <v>04/01/2019</v>
          </cell>
          <cell r="L49" t="str">
            <v>21/11/2018</v>
          </cell>
          <cell r="M49" t="str">
            <v xml:space="preserve"> 21/11/2018</v>
          </cell>
          <cell r="N49" t="str">
            <v xml:space="preserve"> SANDRA OVIEDO</v>
          </cell>
          <cell r="O49" t="str">
            <v xml:space="preserve"> </v>
          </cell>
          <cell r="P49" t="str">
            <v xml:space="preserve"> SOLICITUD DE TRASLADO POR PERMUTA O POR CONVOCATORIA. </v>
          </cell>
          <cell r="Q49" t="str">
            <v xml:space="preserve">  </v>
          </cell>
          <cell r="R49" t="str">
            <v xml:space="preserve"> Tramite</v>
          </cell>
          <cell r="S49" t="str">
            <v>PROCESO ORDINARIO DE TRASLADO CC No.27276432 DE LA CRUZ (N)  ANEXA 48 FOLIOS</v>
          </cell>
          <cell r="T49" t="str">
            <v xml:space="preserve"> RECURSOS HUMANOS</v>
          </cell>
          <cell r="U49" t="str">
            <v xml:space="preserve"> </v>
          </cell>
          <cell r="V49">
            <v>0</v>
          </cell>
        </row>
        <row r="50">
          <cell r="A50" t="str">
            <v>2018PQR14390</v>
          </cell>
          <cell r="B50" t="str">
            <v>BASTIDAS CERON, WILSON LEON</v>
          </cell>
          <cell r="C50">
            <v>87531713</v>
          </cell>
          <cell r="D50" t="str">
            <v>Persona Natural</v>
          </cell>
          <cell r="E50">
            <v>0</v>
          </cell>
          <cell r="F50" t="str">
            <v>N/A</v>
          </cell>
          <cell r="G50">
            <v>-43</v>
          </cell>
          <cell r="H50" t="str">
            <v>MARIA RAQUEL LOZANO LASSO</v>
          </cell>
          <cell r="I50" t="str">
            <v>Asignado</v>
          </cell>
          <cell r="J50" t="str">
            <v>Personal</v>
          </cell>
          <cell r="K50" t="str">
            <v>04/01/2019</v>
          </cell>
          <cell r="L50" t="str">
            <v>21/11/2018</v>
          </cell>
          <cell r="M50" t="str">
            <v xml:space="preserve"> 21/11/2018</v>
          </cell>
          <cell r="N50" t="str">
            <v xml:space="preserve"> SANDRA OVIEDO</v>
          </cell>
          <cell r="O50" t="str">
            <v xml:space="preserve"> </v>
          </cell>
          <cell r="P50" t="str">
            <v xml:space="preserve"> SOLICITUD DE TRASLADO POR PERMUTA O POR CONVOCATORIA. </v>
          </cell>
          <cell r="Q50" t="str">
            <v xml:space="preserve">  </v>
          </cell>
          <cell r="R50" t="str">
            <v xml:space="preserve"> Tramite</v>
          </cell>
          <cell r="S50" t="str">
            <v>PROCESO ORDINARIO DE TRASLADO CC No.87531713 DE GUAITARILLA ANEXA 11 FOLIOS</v>
          </cell>
          <cell r="T50" t="str">
            <v xml:space="preserve"> RECURSOS HUMANOS</v>
          </cell>
          <cell r="U50" t="str">
            <v xml:space="preserve"> </v>
          </cell>
          <cell r="V50">
            <v>0</v>
          </cell>
        </row>
        <row r="51">
          <cell r="A51" t="str">
            <v>2018PQR14392</v>
          </cell>
          <cell r="B51" t="str">
            <v>PONCE MELO, FAVIAN BOLIVAR</v>
          </cell>
          <cell r="C51">
            <v>87533199</v>
          </cell>
          <cell r="D51" t="str">
            <v>Persona Natural</v>
          </cell>
          <cell r="E51">
            <v>0</v>
          </cell>
          <cell r="F51" t="str">
            <v>N/A</v>
          </cell>
          <cell r="G51">
            <v>-43</v>
          </cell>
          <cell r="H51" t="str">
            <v>MARIA RAQUEL LOZANO LASSO</v>
          </cell>
          <cell r="I51" t="str">
            <v>Asignado</v>
          </cell>
          <cell r="J51" t="str">
            <v>Correo Certificado</v>
          </cell>
          <cell r="K51" t="str">
            <v>04/01/2019</v>
          </cell>
          <cell r="L51" t="str">
            <v>21/11/2018</v>
          </cell>
          <cell r="M51" t="str">
            <v xml:space="preserve"> 21/11/2018</v>
          </cell>
          <cell r="N51" t="str">
            <v xml:space="preserve"> SANDRA OVIEDO</v>
          </cell>
          <cell r="O51" t="str">
            <v xml:space="preserve"> </v>
          </cell>
          <cell r="P51" t="str">
            <v xml:space="preserve"> SOLICITUD DE TRASLADO POR PERMUTA O POR CONVOCATORIA. </v>
          </cell>
          <cell r="Q51" t="str">
            <v xml:space="preserve">  </v>
          </cell>
          <cell r="R51" t="str">
            <v xml:space="preserve"> Tramite</v>
          </cell>
          <cell r="S51" t="str">
            <v>PROCESO ORDINARIO DE TRASLADO CC No. 87533199 DE GUAITARILLA  ANEXA 35 FOLIOS</v>
          </cell>
          <cell r="T51" t="str">
            <v xml:space="preserve"> RECURSOS HUMANOS</v>
          </cell>
          <cell r="U51" t="str">
            <v xml:space="preserve"> </v>
          </cell>
          <cell r="V51">
            <v>0</v>
          </cell>
        </row>
        <row r="52">
          <cell r="A52" t="str">
            <v>2018PQR14399</v>
          </cell>
          <cell r="B52" t="str">
            <v>ACOSTA MEJIA, MARIA VICTORIA</v>
          </cell>
          <cell r="C52">
            <v>1085275758</v>
          </cell>
          <cell r="D52" t="str">
            <v>Persona Natural</v>
          </cell>
          <cell r="E52">
            <v>0</v>
          </cell>
          <cell r="F52" t="str">
            <v>N/A</v>
          </cell>
          <cell r="G52">
            <v>-43</v>
          </cell>
          <cell r="H52" t="str">
            <v>MARIA RAQUEL LOZANO LASSO</v>
          </cell>
          <cell r="I52" t="str">
            <v>Asignado</v>
          </cell>
          <cell r="J52" t="str">
            <v>Personal</v>
          </cell>
          <cell r="K52" t="str">
            <v>04/01/2019</v>
          </cell>
          <cell r="L52" t="str">
            <v>21/11/2018</v>
          </cell>
          <cell r="M52" t="str">
            <v xml:space="preserve"> 21/11/2018</v>
          </cell>
          <cell r="N52" t="str">
            <v xml:space="preserve"> SANDRA OVIEDO</v>
          </cell>
          <cell r="O52" t="str">
            <v xml:space="preserve"> </v>
          </cell>
          <cell r="P52" t="str">
            <v xml:space="preserve"> SOLICITUD DE TRASLADO POR PERMUTA O POR CONVOCATORIA. </v>
          </cell>
          <cell r="Q52" t="str">
            <v xml:space="preserve">  </v>
          </cell>
          <cell r="R52" t="str">
            <v xml:space="preserve"> Tramite</v>
          </cell>
          <cell r="S52" t="str">
            <v>PROCESO ORDINARIO DE TRASLADO CC No.1085275758 DE PASTO  ANEXA 15 FOLIOS</v>
          </cell>
          <cell r="T52" t="str">
            <v xml:space="preserve"> RECURSOS HUMANOS</v>
          </cell>
          <cell r="U52" t="str">
            <v xml:space="preserve"> </v>
          </cell>
          <cell r="V52">
            <v>0</v>
          </cell>
        </row>
        <row r="53">
          <cell r="A53" t="str">
            <v>2018PQR14402</v>
          </cell>
          <cell r="B53" t="str">
            <v>REYES SILVA, FLOR ALBA DEL CARMEN</v>
          </cell>
          <cell r="C53">
            <v>43547309</v>
          </cell>
          <cell r="D53" t="str">
            <v>Persona Natural</v>
          </cell>
          <cell r="E53">
            <v>0</v>
          </cell>
          <cell r="F53" t="str">
            <v>N/A</v>
          </cell>
          <cell r="G53">
            <v>-43</v>
          </cell>
          <cell r="H53" t="str">
            <v>MARIA RAQUEL LOZANO LASSO</v>
          </cell>
          <cell r="I53" t="str">
            <v>Asignado</v>
          </cell>
          <cell r="J53" t="str">
            <v>Personal</v>
          </cell>
          <cell r="K53" t="str">
            <v>04/01/2019</v>
          </cell>
          <cell r="L53" t="str">
            <v>21/11/2018</v>
          </cell>
          <cell r="M53" t="str">
            <v xml:space="preserve"> 21/11/2018</v>
          </cell>
          <cell r="N53" t="str">
            <v xml:space="preserve"> SANDRA OVIEDO</v>
          </cell>
          <cell r="O53" t="str">
            <v xml:space="preserve"> </v>
          </cell>
          <cell r="P53" t="str">
            <v xml:space="preserve"> SOLICITUD DE TRASLADO POR PERMUTA O POR CONVOCATORIA. </v>
          </cell>
          <cell r="Q53" t="str">
            <v xml:space="preserve">  </v>
          </cell>
          <cell r="R53" t="str">
            <v xml:space="preserve"> Tramite</v>
          </cell>
          <cell r="S53" t="str">
            <v>PROCESO ORDINARIO DE TRASLADO CC No.43547309 DE MEDELLIN (A) ANEXA 17 FOLIOS</v>
          </cell>
          <cell r="T53" t="str">
            <v xml:space="preserve"> RECURSOS HUMANOS</v>
          </cell>
          <cell r="U53" t="str">
            <v xml:space="preserve"> </v>
          </cell>
          <cell r="V53">
            <v>0</v>
          </cell>
        </row>
        <row r="54">
          <cell r="A54" t="str">
            <v>2018PQR14403</v>
          </cell>
          <cell r="B54" t="str">
            <v>MARTINEZ ORDOÑEZ, FRANCA BEATRIZ</v>
          </cell>
          <cell r="C54">
            <v>30728217</v>
          </cell>
          <cell r="D54" t="str">
            <v>Persona Natural</v>
          </cell>
          <cell r="E54">
            <v>0</v>
          </cell>
          <cell r="F54" t="str">
            <v>N/A</v>
          </cell>
          <cell r="G54">
            <v>-43</v>
          </cell>
          <cell r="H54" t="str">
            <v>MARIA RAQUEL LOZANO LASSO</v>
          </cell>
          <cell r="I54" t="str">
            <v>Asignado</v>
          </cell>
          <cell r="J54" t="str">
            <v>Personal</v>
          </cell>
          <cell r="K54" t="str">
            <v>04/01/2019</v>
          </cell>
          <cell r="L54" t="str">
            <v>21/11/2018</v>
          </cell>
          <cell r="M54" t="str">
            <v xml:space="preserve"> 21/11/2018</v>
          </cell>
          <cell r="N54" t="str">
            <v xml:space="preserve"> SANDRA OVIEDO</v>
          </cell>
          <cell r="O54" t="str">
            <v xml:space="preserve"> </v>
          </cell>
          <cell r="P54" t="str">
            <v xml:space="preserve"> SOLICITUD DE TRASLADO POR PERMUTA O POR CONVOCATORIA. </v>
          </cell>
          <cell r="Q54" t="str">
            <v xml:space="preserve">  </v>
          </cell>
          <cell r="R54" t="str">
            <v xml:space="preserve"> Tramite</v>
          </cell>
          <cell r="S54" t="str">
            <v>PROCESO ORDINARIO DE TRASLADO CC No.30728217 DE PASTO  ANEXA 10 FOLIOS</v>
          </cell>
          <cell r="T54" t="str">
            <v xml:space="preserve"> RECURSOS HUMANOS</v>
          </cell>
          <cell r="U54" t="str">
            <v xml:space="preserve"> </v>
          </cell>
          <cell r="V54">
            <v>0</v>
          </cell>
        </row>
        <row r="55">
          <cell r="A55" t="str">
            <v>2018PQR14408</v>
          </cell>
          <cell r="B55" t="str">
            <v>DIAZ TERAN, SEGUNDO GERARDO</v>
          </cell>
          <cell r="C55">
            <v>12959460</v>
          </cell>
          <cell r="D55" t="str">
            <v>Persona Natural</v>
          </cell>
          <cell r="E55">
            <v>0</v>
          </cell>
          <cell r="F55" t="str">
            <v>Derecho de petición de interés general y/o particular</v>
          </cell>
          <cell r="G55">
            <v>-20</v>
          </cell>
          <cell r="H55" t="str">
            <v>MARIA RAQUEL LOZANO LASSO</v>
          </cell>
          <cell r="I55" t="str">
            <v>Asignado</v>
          </cell>
          <cell r="J55" t="str">
            <v>Personal</v>
          </cell>
          <cell r="K55" t="str">
            <v>12/12/2018</v>
          </cell>
          <cell r="L55" t="str">
            <v>21/11/2018</v>
          </cell>
          <cell r="M55" t="str">
            <v xml:space="preserve"> 21/11/2018</v>
          </cell>
          <cell r="N55" t="str">
            <v xml:space="preserve"> SANDRA OVIEDO</v>
          </cell>
          <cell r="O55" t="str">
            <v xml:space="preserve"> </v>
          </cell>
          <cell r="P55" t="str">
            <v xml:space="preserve"> SOLICITUD DE TRASLADO POR PERMUTA O POR CONVOCATORIA. </v>
          </cell>
          <cell r="Q55" t="str">
            <v xml:space="preserve">  </v>
          </cell>
          <cell r="R55" t="str">
            <v xml:space="preserve"> Tramite</v>
          </cell>
          <cell r="S55" t="str">
            <v>REFERENCIA:   DERECHO DE PETICION -  SOLICITO EN PRIMERA INSTANCIA, SE ME TRASLADE A OTRA INTITUCION EDUCATIVA DE LA CIUDAD DE PASTO, EN LAS MISMAS CONDICIONES QUE TENIA EN LA SEDE MIRAFLORES DE LA INSTITUCION EDUCATIVA MUNICIPAL CIUDAD DE PASTO Y QUE PUE</v>
          </cell>
          <cell r="T55" t="str">
            <v xml:space="preserve"> RECURSOS HUMANOS</v>
          </cell>
          <cell r="U55" t="str">
            <v xml:space="preserve"> </v>
          </cell>
          <cell r="V55">
            <v>0</v>
          </cell>
        </row>
        <row r="56">
          <cell r="A56" t="str">
            <v>2018PQR14421</v>
          </cell>
          <cell r="B56" t="str">
            <v>MUNICIPAL, I.E.M. LIBERTAD</v>
          </cell>
          <cell r="C56" t="str">
            <v>814006334 - 5</v>
          </cell>
          <cell r="D56" t="str">
            <v>Persona Natural</v>
          </cell>
          <cell r="E56">
            <v>0</v>
          </cell>
          <cell r="F56" t="str">
            <v>Oficio</v>
          </cell>
          <cell r="G56">
            <v>-20</v>
          </cell>
          <cell r="H56" t="str">
            <v>MARIA RAQUEL LOZANO LASSO</v>
          </cell>
          <cell r="I56" t="str">
            <v>Asignado</v>
          </cell>
          <cell r="J56" t="str">
            <v>Personal</v>
          </cell>
          <cell r="K56" t="str">
            <v>12/12/2018</v>
          </cell>
          <cell r="L56" t="str">
            <v>21/11/2018</v>
          </cell>
          <cell r="M56" t="str">
            <v xml:space="preserve"> 21/11/2018</v>
          </cell>
          <cell r="N56" t="str">
            <v xml:space="preserve"> SANDRA OVIEDO</v>
          </cell>
          <cell r="O56" t="str">
            <v xml:space="preserve"> </v>
          </cell>
          <cell r="P56" t="str">
            <v xml:space="preserve"> VACANTES DEFINITIVAS</v>
          </cell>
          <cell r="Q56" t="str">
            <v xml:space="preserve">  </v>
          </cell>
          <cell r="R56" t="str">
            <v xml:space="preserve"> Tramite</v>
          </cell>
          <cell r="S56" t="str">
            <v>EL RECTOR PAULO EMILIO DIAZ MONTENEGRO -  REC-SE-166 -11-21-2018-  ME PERMITO SOLICITARLE DE MANERA ESPECIAL, SE PROCEDA A NOMBRAR EL REEMPLAZO DEL PROFESOR JAIME LEONARDO NARVAEZ TARAPUES ÁREA DE MATEMÁTICAS Y FÍSICA , QUIEN SE RETIRO DEL SERVICIO EDUCAT</v>
          </cell>
          <cell r="T56" t="str">
            <v xml:space="preserve"> RECURSOS HUMANOS</v>
          </cell>
          <cell r="U56" t="str">
            <v xml:space="preserve"> </v>
          </cell>
          <cell r="V56">
            <v>0</v>
          </cell>
        </row>
        <row r="57">
          <cell r="A57" t="str">
            <v>2018PQR14441</v>
          </cell>
          <cell r="B57" t="str">
            <v>ZAMBRANO RUANO, GLADYS DEL ROSARIO</v>
          </cell>
          <cell r="C57">
            <v>30734694</v>
          </cell>
          <cell r="D57" t="str">
            <v>Persona Natural</v>
          </cell>
          <cell r="E57">
            <v>0</v>
          </cell>
          <cell r="F57" t="str">
            <v>N/A</v>
          </cell>
          <cell r="G57">
            <v>-45</v>
          </cell>
          <cell r="H57" t="str">
            <v>MARIA RAQUEL LOZANO LASSO</v>
          </cell>
          <cell r="I57" t="str">
            <v>Asignado</v>
          </cell>
          <cell r="J57" t="str">
            <v>Personal</v>
          </cell>
          <cell r="K57" t="str">
            <v>07/01/2019</v>
          </cell>
          <cell r="L57" t="str">
            <v>22/11/2018</v>
          </cell>
          <cell r="M57" t="str">
            <v xml:space="preserve"> 23/11/2018</v>
          </cell>
          <cell r="N57" t="str">
            <v xml:space="preserve"> SANDRA OVIEDO</v>
          </cell>
          <cell r="O57" t="str">
            <v xml:space="preserve"> </v>
          </cell>
          <cell r="P57" t="str">
            <v xml:space="preserve"> SOLICITUD DE TRASLADO POR PERMUTA O POR CONVOCATORIA. </v>
          </cell>
          <cell r="Q57" t="str">
            <v xml:space="preserve"> Tramite</v>
          </cell>
          <cell r="R57" t="str">
            <v>PROCESO ORDINARIO DE TRASLADO CC No.30734694 DE PASTO  ANEXA 13 FOLIOS</v>
          </cell>
          <cell r="S57" t="str">
            <v xml:space="preserve"> RECURSOS HUMANOS</v>
          </cell>
          <cell r="T57" t="str">
            <v xml:space="preserve"> </v>
          </cell>
          <cell r="U57">
            <v>0</v>
          </cell>
        </row>
        <row r="58">
          <cell r="A58" t="str">
            <v>2018PQR14444</v>
          </cell>
          <cell r="B58" t="str">
            <v>VALLEJOS YELA, GLORIA ALICIA</v>
          </cell>
          <cell r="C58">
            <v>36930974</v>
          </cell>
          <cell r="D58" t="str">
            <v>Persona Natural</v>
          </cell>
          <cell r="E58">
            <v>0</v>
          </cell>
          <cell r="F58" t="str">
            <v>N/A</v>
          </cell>
          <cell r="G58">
            <v>-45</v>
          </cell>
          <cell r="H58" t="str">
            <v>MARIA RAQUEL LOZANO LASSO</v>
          </cell>
          <cell r="I58" t="str">
            <v>Asignado</v>
          </cell>
          <cell r="J58" t="str">
            <v>Personal</v>
          </cell>
          <cell r="K58" t="str">
            <v>07/01/2019</v>
          </cell>
          <cell r="L58" t="str">
            <v>22/11/2018</v>
          </cell>
          <cell r="M58" t="str">
            <v xml:space="preserve"> 23/11/2018</v>
          </cell>
          <cell r="N58" t="str">
            <v xml:space="preserve"> SANDRA OVIEDO</v>
          </cell>
          <cell r="O58" t="str">
            <v xml:space="preserve"> </v>
          </cell>
          <cell r="P58" t="str">
            <v xml:space="preserve"> SOLICITUD DE TRASLADO POR PERMUTA O POR CONVOCATORIA. </v>
          </cell>
          <cell r="Q58" t="str">
            <v xml:space="preserve"> Tramite</v>
          </cell>
          <cell r="R58" t="str">
            <v>PROCESO ORDINARIO DE TRASLADO CC No.36930974 DE TUQUERRES  ANEXA 17 FOLIOS</v>
          </cell>
          <cell r="S58" t="str">
            <v xml:space="preserve"> RECURSOS HUMANOS</v>
          </cell>
          <cell r="T58" t="str">
            <v xml:space="preserve"> </v>
          </cell>
          <cell r="U58">
            <v>0</v>
          </cell>
        </row>
        <row r="59">
          <cell r="A59" t="str">
            <v>2018PQR14445</v>
          </cell>
          <cell r="B59" t="str">
            <v>MORILLO SANTACRUZ, MARTIN ANTONIO</v>
          </cell>
          <cell r="C59">
            <v>12984808</v>
          </cell>
          <cell r="D59" t="str">
            <v>Persona Natural</v>
          </cell>
          <cell r="E59">
            <v>0</v>
          </cell>
          <cell r="F59" t="str">
            <v>N/A</v>
          </cell>
          <cell r="G59">
            <v>-45</v>
          </cell>
          <cell r="H59" t="str">
            <v>MARIA RAQUEL LOZANO LASSO</v>
          </cell>
          <cell r="I59" t="str">
            <v>Asignado</v>
          </cell>
          <cell r="J59" t="str">
            <v>Personal</v>
          </cell>
          <cell r="K59" t="str">
            <v>07/01/2019</v>
          </cell>
          <cell r="L59" t="str">
            <v>22/11/2018</v>
          </cell>
          <cell r="M59" t="str">
            <v xml:space="preserve"> 23/11/2018</v>
          </cell>
          <cell r="N59" t="str">
            <v xml:space="preserve"> SANDRA OVIEDO</v>
          </cell>
          <cell r="O59" t="str">
            <v xml:space="preserve"> </v>
          </cell>
          <cell r="P59" t="str">
            <v xml:space="preserve"> SOLICITUD DE TRASLADO POR PERMUTA O POR CONVOCATORIA. </v>
          </cell>
          <cell r="Q59" t="str">
            <v xml:space="preserve"> Tramite</v>
          </cell>
          <cell r="R59" t="str">
            <v>PROCESO ORDINARIO DE TRASLADO CC No.12984808 DE PASTO  ANEXA 29 FOLIOS</v>
          </cell>
          <cell r="S59" t="str">
            <v xml:space="preserve"> RECURSOS HUMANOS</v>
          </cell>
          <cell r="T59" t="str">
            <v xml:space="preserve"> </v>
          </cell>
          <cell r="U59">
            <v>0</v>
          </cell>
        </row>
        <row r="60">
          <cell r="A60" t="str">
            <v>2018PQR14447</v>
          </cell>
          <cell r="B60" t="str">
            <v>ERASO CHAMORRO, NILVIO AICARDO</v>
          </cell>
          <cell r="C60">
            <v>5287139</v>
          </cell>
          <cell r="D60" t="str">
            <v>Persona Natural</v>
          </cell>
          <cell r="E60">
            <v>0</v>
          </cell>
          <cell r="F60" t="str">
            <v>N/A</v>
          </cell>
          <cell r="G60">
            <v>-45</v>
          </cell>
          <cell r="H60" t="str">
            <v>MARIA RAQUEL LOZANO LASSO</v>
          </cell>
          <cell r="I60" t="str">
            <v>Asignado</v>
          </cell>
          <cell r="J60" t="str">
            <v>Personal</v>
          </cell>
          <cell r="K60" t="str">
            <v>07/01/2019</v>
          </cell>
          <cell r="L60" t="str">
            <v>22/11/2018</v>
          </cell>
          <cell r="M60" t="str">
            <v xml:space="preserve"> 23/11/2018</v>
          </cell>
          <cell r="N60" t="str">
            <v xml:space="preserve"> SANDRA OVIEDO</v>
          </cell>
          <cell r="O60" t="str">
            <v xml:space="preserve"> </v>
          </cell>
          <cell r="P60" t="str">
            <v xml:space="preserve"> SOLICITUD DE TRASLADO POR PERMUTA O POR CONVOCATORIA. </v>
          </cell>
          <cell r="Q60" t="str">
            <v xml:space="preserve"> Tramite</v>
          </cell>
          <cell r="R60" t="str">
            <v>PROCESO ORDINARIO DE TRASLADO CC No.5287139 DE CUMBITARA ANEXA 27 FOLIOS</v>
          </cell>
          <cell r="S60" t="str">
            <v xml:space="preserve"> RECURSOS HUMANOS</v>
          </cell>
          <cell r="T60" t="str">
            <v xml:space="preserve"> </v>
          </cell>
          <cell r="U60">
            <v>0</v>
          </cell>
        </row>
        <row r="61">
          <cell r="A61" t="str">
            <v>2018PQR14448</v>
          </cell>
          <cell r="B61" t="str">
            <v>CARDENAS TAPIA, MARTIN HERNANDO</v>
          </cell>
          <cell r="C61">
            <v>12986604</v>
          </cell>
          <cell r="D61" t="str">
            <v>Persona Natural</v>
          </cell>
          <cell r="E61">
            <v>0</v>
          </cell>
          <cell r="F61" t="str">
            <v>N/A</v>
          </cell>
          <cell r="G61">
            <v>-45</v>
          </cell>
          <cell r="H61" t="str">
            <v>MARIA RAQUEL LOZANO LASSO</v>
          </cell>
          <cell r="I61" t="str">
            <v>Asignado</v>
          </cell>
          <cell r="J61" t="str">
            <v>Personal</v>
          </cell>
          <cell r="K61" t="str">
            <v>07/01/2019</v>
          </cell>
          <cell r="L61" t="str">
            <v>22/11/2018</v>
          </cell>
          <cell r="M61" t="str">
            <v xml:space="preserve"> 23/11/2018</v>
          </cell>
          <cell r="N61" t="str">
            <v xml:space="preserve"> SANDRA OVIEDO</v>
          </cell>
          <cell r="O61" t="str">
            <v xml:space="preserve"> </v>
          </cell>
          <cell r="P61" t="str">
            <v xml:space="preserve"> SOLICITUD DE TRASLADO POR PERMUTA O POR CONVOCATORIA. </v>
          </cell>
          <cell r="Q61" t="str">
            <v xml:space="preserve"> Tramite</v>
          </cell>
          <cell r="R61" t="str">
            <v>PROCESO ORDINARIO DE TRASLADO CC No.12986604 DE PASTO  ANEXA 70 FOLIOS</v>
          </cell>
          <cell r="S61" t="str">
            <v xml:space="preserve"> RECURSOS HUMANOS</v>
          </cell>
          <cell r="T61" t="str">
            <v xml:space="preserve"> </v>
          </cell>
          <cell r="U61">
            <v>0</v>
          </cell>
        </row>
        <row r="62">
          <cell r="A62" t="str">
            <v>2018PQR14449</v>
          </cell>
          <cell r="B62" t="str">
            <v>NARVAEZ BELTRAN, OLGA PATRICIA</v>
          </cell>
          <cell r="C62">
            <v>27082857</v>
          </cell>
          <cell r="D62" t="str">
            <v>Persona Natural</v>
          </cell>
          <cell r="E62">
            <v>0</v>
          </cell>
          <cell r="F62" t="str">
            <v>N/A</v>
          </cell>
          <cell r="G62">
            <v>-45</v>
          </cell>
          <cell r="H62" t="str">
            <v>MARIA RAQUEL LOZANO LASSO</v>
          </cell>
          <cell r="I62" t="str">
            <v>Asignado</v>
          </cell>
          <cell r="J62" t="str">
            <v>Personal</v>
          </cell>
          <cell r="K62" t="str">
            <v>07/01/2019</v>
          </cell>
          <cell r="L62" t="str">
            <v>22/11/2018</v>
          </cell>
          <cell r="M62" t="str">
            <v xml:space="preserve"> 23/11/2018</v>
          </cell>
          <cell r="N62" t="str">
            <v xml:space="preserve"> SANDRA OVIEDO</v>
          </cell>
          <cell r="O62" t="str">
            <v xml:space="preserve"> </v>
          </cell>
          <cell r="P62" t="str">
            <v xml:space="preserve"> SOLICITUD DE TRASLADO POR PERMUTA O POR CONVOCATORIA. </v>
          </cell>
          <cell r="Q62" t="str">
            <v xml:space="preserve"> Tramite</v>
          </cell>
          <cell r="R62" t="str">
            <v>PROCESO ORDINARIO DE TRASLADO CC No.27082857 DE PASTO  ANEXA 57 FOLIOS</v>
          </cell>
          <cell r="S62" t="str">
            <v xml:space="preserve"> RECURSOS HUMANOS</v>
          </cell>
          <cell r="T62" t="str">
            <v xml:space="preserve"> </v>
          </cell>
          <cell r="U62">
            <v>0</v>
          </cell>
        </row>
        <row r="63">
          <cell r="A63" t="str">
            <v>2018PQR14460</v>
          </cell>
          <cell r="B63" t="str">
            <v>ROSERO QUINTAZ, NYLA DEL ROSARIO</v>
          </cell>
          <cell r="C63">
            <v>36750728</v>
          </cell>
          <cell r="D63" t="str">
            <v>Persona Natural</v>
          </cell>
          <cell r="E63">
            <v>0</v>
          </cell>
          <cell r="F63" t="str">
            <v>N/A</v>
          </cell>
          <cell r="G63">
            <v>-45</v>
          </cell>
          <cell r="H63" t="str">
            <v>MARIA RAQUEL LOZANO LASSO</v>
          </cell>
          <cell r="I63" t="str">
            <v>Asignado</v>
          </cell>
          <cell r="J63" t="str">
            <v>Personal</v>
          </cell>
          <cell r="K63" t="str">
            <v>07/01/2019</v>
          </cell>
          <cell r="L63" t="str">
            <v>22/11/2018</v>
          </cell>
          <cell r="M63" t="str">
            <v xml:space="preserve"> 23/11/2018</v>
          </cell>
          <cell r="N63" t="str">
            <v xml:space="preserve"> SANDRA OVIEDO</v>
          </cell>
          <cell r="O63" t="str">
            <v xml:space="preserve"> </v>
          </cell>
          <cell r="P63" t="str">
            <v xml:space="preserve"> SOLICITUD DE TRASLADO POR PERMUTA O POR CONVOCATORIA. </v>
          </cell>
          <cell r="Q63" t="str">
            <v xml:space="preserve"> Tramite</v>
          </cell>
          <cell r="R63" t="str">
            <v>PROCESO ORDINARIO DE TRASLADO CC No.36750728 DE PASTO ANEXA:  41 FOLIOS</v>
          </cell>
          <cell r="S63" t="str">
            <v xml:space="preserve"> RECURSOS HUMANOS</v>
          </cell>
          <cell r="T63" t="str">
            <v xml:space="preserve"> </v>
          </cell>
          <cell r="U63">
            <v>0</v>
          </cell>
        </row>
        <row r="64">
          <cell r="A64" t="str">
            <v>2018PQR14461</v>
          </cell>
          <cell r="B64" t="str">
            <v>BURBANO VALDEZ, FRANCISCO JAVIER</v>
          </cell>
          <cell r="C64">
            <v>12983313</v>
          </cell>
          <cell r="D64" t="str">
            <v>Persona Natural</v>
          </cell>
          <cell r="E64">
            <v>0</v>
          </cell>
          <cell r="F64" t="str">
            <v>N/A</v>
          </cell>
          <cell r="G64">
            <v>-45</v>
          </cell>
          <cell r="H64" t="str">
            <v>MARIA RAQUEL LOZANO LASSO</v>
          </cell>
          <cell r="I64" t="str">
            <v>Asignado</v>
          </cell>
          <cell r="J64" t="str">
            <v>Personal</v>
          </cell>
          <cell r="K64" t="str">
            <v>07/01/2019</v>
          </cell>
          <cell r="L64" t="str">
            <v>22/11/2018</v>
          </cell>
          <cell r="M64" t="str">
            <v xml:space="preserve"> 23/11/2018</v>
          </cell>
          <cell r="N64" t="str">
            <v xml:space="preserve"> SANDRA OVIEDO</v>
          </cell>
          <cell r="O64" t="str">
            <v xml:space="preserve"> </v>
          </cell>
          <cell r="P64" t="str">
            <v xml:space="preserve"> SOLICITUD DE TRASLADO POR PERMUTA O POR CONVOCATORIA. </v>
          </cell>
          <cell r="Q64" t="str">
            <v xml:space="preserve"> Tramite</v>
          </cell>
          <cell r="R64" t="str">
            <v>PROCESO ORDINARIO DE TRASLADO CC No.12983313 DE PASTO ANEXA:  5 FOLIOS</v>
          </cell>
          <cell r="S64" t="str">
            <v xml:space="preserve"> RECURSOS HUMANOS</v>
          </cell>
          <cell r="T64" t="str">
            <v xml:space="preserve"> </v>
          </cell>
          <cell r="U64">
            <v>0</v>
          </cell>
        </row>
        <row r="65">
          <cell r="A65" t="str">
            <v>2018PQR14470</v>
          </cell>
          <cell r="B65" t="str">
            <v>PAZ ARGOTY, JAIRO ANDRES</v>
          </cell>
          <cell r="C65">
            <v>13068557</v>
          </cell>
          <cell r="D65" t="str">
            <v>Persona Natural</v>
          </cell>
          <cell r="E65">
            <v>0</v>
          </cell>
          <cell r="F65" t="str">
            <v>N/A</v>
          </cell>
          <cell r="G65">
            <v>-45</v>
          </cell>
          <cell r="H65" t="str">
            <v>MARIA RAQUEL LOZANO LASSO</v>
          </cell>
          <cell r="I65" t="str">
            <v>Asignado</v>
          </cell>
          <cell r="J65" t="str">
            <v>Personal</v>
          </cell>
          <cell r="K65" t="str">
            <v>07/01/2019</v>
          </cell>
          <cell r="L65" t="str">
            <v>22/11/2018</v>
          </cell>
          <cell r="M65" t="str">
            <v xml:space="preserve"> 23/11/2018</v>
          </cell>
          <cell r="N65" t="str">
            <v xml:space="preserve"> SANDRA OVIEDO</v>
          </cell>
          <cell r="O65" t="str">
            <v xml:space="preserve"> </v>
          </cell>
          <cell r="P65" t="str">
            <v xml:space="preserve"> SOLICITUD DE TRASLADO POR PERMUTA O POR CONVOCATORIA. </v>
          </cell>
          <cell r="Q65" t="str">
            <v xml:space="preserve"> Tramite</v>
          </cell>
          <cell r="R65" t="str">
            <v>PROCESO ORDINARIO DE TRASLADO CC No.13068557 DE PASTO ANEXA:  6  FOLIOS</v>
          </cell>
          <cell r="S65" t="str">
            <v xml:space="preserve"> RECURSOS HUMANOS</v>
          </cell>
          <cell r="T65" t="str">
            <v xml:space="preserve"> </v>
          </cell>
          <cell r="U65">
            <v>0</v>
          </cell>
        </row>
        <row r="66">
          <cell r="A66" t="str">
            <v>2018PQR14472</v>
          </cell>
          <cell r="B66" t="str">
            <v>BENAVIDES PUPIALES, NORMA YOLANDA</v>
          </cell>
          <cell r="C66">
            <v>36750607</v>
          </cell>
          <cell r="D66" t="str">
            <v>Persona Natural</v>
          </cell>
          <cell r="E66">
            <v>0</v>
          </cell>
          <cell r="F66" t="str">
            <v>N/A</v>
          </cell>
          <cell r="G66">
            <v>-46</v>
          </cell>
          <cell r="H66" t="str">
            <v>MARIA RAQUEL LOZANO LASSO</v>
          </cell>
          <cell r="I66" t="str">
            <v>Finalizado</v>
          </cell>
          <cell r="J66" t="str">
            <v>Personal</v>
          </cell>
          <cell r="K66" t="str">
            <v>07/01/2019</v>
          </cell>
          <cell r="L66" t="str">
            <v>22/11/2018</v>
          </cell>
          <cell r="M66" t="str">
            <v xml:space="preserve"> 22/11/2018</v>
          </cell>
          <cell r="N66" t="str">
            <v xml:space="preserve"> SANDRA OVIEDO</v>
          </cell>
          <cell r="O66" t="str">
            <v xml:space="preserve"> 22/11/2018</v>
          </cell>
          <cell r="P66" t="str">
            <v xml:space="preserve"> SOLICITUD DE TRASLADO POR PERMUTA O POR CONVOCATORIA. </v>
          </cell>
          <cell r="Q66" t="str">
            <v xml:space="preserve"> Tramite</v>
          </cell>
          <cell r="R66" t="str">
            <v>PROCESO ORDINARIO DE TRASLADO CC No.36750607 DE PASTO ANEXA: 10 FOLIOS</v>
          </cell>
          <cell r="S66" t="str">
            <v xml:space="preserve"> RECURSOS HUMANOS</v>
          </cell>
          <cell r="T66" t="str">
            <v xml:space="preserve"> </v>
          </cell>
          <cell r="U66">
            <v>0</v>
          </cell>
        </row>
        <row r="67">
          <cell r="A67" t="str">
            <v>2018PQR14473</v>
          </cell>
          <cell r="B67" t="str">
            <v>BENAVIDES PUPIALES, NORMA YOLANDA</v>
          </cell>
          <cell r="C67">
            <v>36750607</v>
          </cell>
          <cell r="D67" t="str">
            <v>Persona Natural</v>
          </cell>
          <cell r="E67">
            <v>0</v>
          </cell>
          <cell r="F67" t="str">
            <v>N/A</v>
          </cell>
          <cell r="G67">
            <v>-45</v>
          </cell>
          <cell r="H67" t="str">
            <v>MARIA RAQUEL LOZANO LASSO</v>
          </cell>
          <cell r="I67" t="str">
            <v>Asignado</v>
          </cell>
          <cell r="J67" t="str">
            <v>Personal</v>
          </cell>
          <cell r="K67" t="str">
            <v>07/01/2019</v>
          </cell>
          <cell r="L67" t="str">
            <v>22/11/2018</v>
          </cell>
          <cell r="M67" t="str">
            <v xml:space="preserve"> 23/11/2018</v>
          </cell>
          <cell r="N67" t="str">
            <v xml:space="preserve"> SANDRA OVIEDO</v>
          </cell>
          <cell r="O67" t="str">
            <v xml:space="preserve"> </v>
          </cell>
          <cell r="P67" t="str">
            <v xml:space="preserve"> SOLICITUD DE TRASLADO POR PERMUTA O POR CONVOCATORIA. </v>
          </cell>
          <cell r="Q67" t="str">
            <v xml:space="preserve"> Tramite</v>
          </cell>
          <cell r="R67" t="str">
            <v>PROCESO ORDINARIO DE TRASLADO CC No.36750607 DE PASTO ANEXA: 10 FOLIOS</v>
          </cell>
          <cell r="S67" t="str">
            <v xml:space="preserve"> RECURSOS HUMANOS</v>
          </cell>
          <cell r="T67" t="str">
            <v xml:space="preserve"> </v>
          </cell>
          <cell r="U67">
            <v>0</v>
          </cell>
        </row>
        <row r="68">
          <cell r="A68" t="str">
            <v>2018PQR14476</v>
          </cell>
          <cell r="B68" t="str">
            <v>MUÑOZ BOLAÑOS, TITO YANTH</v>
          </cell>
          <cell r="C68">
            <v>12746308</v>
          </cell>
          <cell r="D68" t="str">
            <v>Persona Natural</v>
          </cell>
          <cell r="E68">
            <v>0</v>
          </cell>
          <cell r="F68" t="str">
            <v>N/A</v>
          </cell>
          <cell r="G68">
            <v>-45</v>
          </cell>
          <cell r="H68" t="str">
            <v>MARIA RAQUEL LOZANO LASSO</v>
          </cell>
          <cell r="I68" t="str">
            <v>Asignado</v>
          </cell>
          <cell r="J68" t="str">
            <v>Personal</v>
          </cell>
          <cell r="K68" t="str">
            <v>07/01/2019</v>
          </cell>
          <cell r="L68" t="str">
            <v>22/11/2018</v>
          </cell>
          <cell r="M68" t="str">
            <v xml:space="preserve"> 23/11/2018</v>
          </cell>
          <cell r="N68" t="str">
            <v xml:space="preserve"> SANDRA OVIEDO</v>
          </cell>
          <cell r="O68" t="str">
            <v xml:space="preserve"> </v>
          </cell>
          <cell r="P68" t="str">
            <v xml:space="preserve"> SOLICITUD DE TRASLADO POR PERMUTA O POR CONVOCATORIA. </v>
          </cell>
          <cell r="Q68" t="str">
            <v xml:space="preserve"> Tramite</v>
          </cell>
          <cell r="R68" t="str">
            <v>PROCESO ORDINARIO DE TRASLADO CC No.12746308 DE PASTO ANEXA:  39 FOLIOS</v>
          </cell>
          <cell r="S68" t="str">
            <v xml:space="preserve"> RECURSOS HUMANOS</v>
          </cell>
          <cell r="T68" t="str">
            <v xml:space="preserve"> </v>
          </cell>
          <cell r="U68">
            <v>0</v>
          </cell>
        </row>
        <row r="69">
          <cell r="A69" t="str">
            <v>2018PQR14477</v>
          </cell>
          <cell r="B69" t="str">
            <v>OLIVA JURADO, FLOR MERY</v>
          </cell>
          <cell r="C69">
            <v>31902132</v>
          </cell>
          <cell r="D69" t="str">
            <v>Persona Natural</v>
          </cell>
          <cell r="E69">
            <v>0</v>
          </cell>
          <cell r="F69" t="str">
            <v>N/A</v>
          </cell>
          <cell r="G69">
            <v>-45</v>
          </cell>
          <cell r="H69" t="str">
            <v>MARIA RAQUEL LOZANO LASSO</v>
          </cell>
          <cell r="I69" t="str">
            <v>Asignado</v>
          </cell>
          <cell r="J69" t="str">
            <v>Personal</v>
          </cell>
          <cell r="K69" t="str">
            <v>07/01/2019</v>
          </cell>
          <cell r="L69" t="str">
            <v>22/11/2018</v>
          </cell>
          <cell r="M69" t="str">
            <v xml:space="preserve"> 23/11/2018</v>
          </cell>
          <cell r="N69" t="str">
            <v xml:space="preserve"> SANDRA OVIEDO</v>
          </cell>
          <cell r="O69" t="str">
            <v xml:space="preserve"> </v>
          </cell>
          <cell r="P69" t="str">
            <v xml:space="preserve"> SOLICITUD DE TRASLADO POR PERMUTA O POR CONVOCATORIA. </v>
          </cell>
          <cell r="Q69" t="str">
            <v xml:space="preserve"> Tramite</v>
          </cell>
          <cell r="R69" t="str">
            <v>PROCESO ORDINARIO DE TRASLADO CC No.31902132 DE CALI (V) ANEXA : 27 FOLIOS</v>
          </cell>
          <cell r="S69" t="str">
            <v xml:space="preserve"> RECURSOS HUMANOS</v>
          </cell>
          <cell r="T69" t="str">
            <v xml:space="preserve"> </v>
          </cell>
          <cell r="U69">
            <v>0</v>
          </cell>
        </row>
        <row r="70">
          <cell r="A70" t="str">
            <v>2018PQR14483</v>
          </cell>
          <cell r="B70" t="str">
            <v>SALAZAR BENAVIDES, CLAUDIO QUINTILIANO</v>
          </cell>
          <cell r="C70">
            <v>12983468</v>
          </cell>
          <cell r="D70" t="str">
            <v>Persona Natural</v>
          </cell>
          <cell r="E70">
            <v>0</v>
          </cell>
          <cell r="F70" t="str">
            <v>N/A</v>
          </cell>
          <cell r="G70">
            <v>-45</v>
          </cell>
          <cell r="H70" t="str">
            <v>MARIA RAQUEL LOZANO LASSO</v>
          </cell>
          <cell r="I70" t="str">
            <v>Asignado</v>
          </cell>
          <cell r="J70" t="str">
            <v>Personal</v>
          </cell>
          <cell r="K70" t="str">
            <v>07/01/2019</v>
          </cell>
          <cell r="L70" t="str">
            <v>22/11/2018</v>
          </cell>
          <cell r="M70" t="str">
            <v xml:space="preserve"> 23/11/2018</v>
          </cell>
          <cell r="N70" t="str">
            <v xml:space="preserve"> SANDRA OVIEDO</v>
          </cell>
          <cell r="O70" t="str">
            <v xml:space="preserve"> </v>
          </cell>
          <cell r="P70" t="str">
            <v xml:space="preserve"> SOLICITUD DE TRASLADO POR PERMUTA O POR CONVOCATORIA. </v>
          </cell>
          <cell r="Q70" t="str">
            <v xml:space="preserve"> Tramite</v>
          </cell>
          <cell r="R70" t="str">
            <v>PROCESO ORDINARIO DE TRASLADO CC No.12983468 DE PASTO ANEXA: 75 FOLIOS</v>
          </cell>
          <cell r="S70" t="str">
            <v xml:space="preserve"> RECURSOS HUMANOS</v>
          </cell>
          <cell r="T70" t="str">
            <v xml:space="preserve"> </v>
          </cell>
          <cell r="U70">
            <v>0</v>
          </cell>
        </row>
        <row r="71">
          <cell r="A71" t="str">
            <v>2018PQR14502</v>
          </cell>
          <cell r="B71" t="str">
            <v>CHECA VILLAMARIN, ALFREDO GIOVANI</v>
          </cell>
          <cell r="C71">
            <v>98379667</v>
          </cell>
          <cell r="D71" t="str">
            <v>Persona Natural</v>
          </cell>
          <cell r="E71">
            <v>0</v>
          </cell>
          <cell r="F71" t="str">
            <v>Oficio</v>
          </cell>
          <cell r="G71">
            <v>-45</v>
          </cell>
          <cell r="H71" t="str">
            <v>MARIA RAQUEL LOZANO LASSO</v>
          </cell>
          <cell r="I71" t="str">
            <v>Asignado</v>
          </cell>
          <cell r="J71" t="str">
            <v>Personal</v>
          </cell>
          <cell r="K71" t="str">
            <v>07/01/2019</v>
          </cell>
          <cell r="L71" t="str">
            <v>22/11/2018</v>
          </cell>
          <cell r="M71" t="str">
            <v xml:space="preserve"> 23/11/2018</v>
          </cell>
          <cell r="N71" t="str">
            <v xml:space="preserve"> SANDRA OVIEDO</v>
          </cell>
          <cell r="O71" t="str">
            <v xml:space="preserve"> </v>
          </cell>
          <cell r="P71" t="str">
            <v xml:space="preserve"> SOLICITUD DE TRASLADO POR PERMUTA O POR CONVOCATORIA. </v>
          </cell>
          <cell r="Q71" t="str">
            <v xml:space="preserve"> Tramite</v>
          </cell>
          <cell r="R71" t="str">
            <v>MEDIANTE LA PRESENTA ME DIRIJO A USTED CON EL FIN DE SOLICITAR LA APROBACIÓN DE MI TRASLADO EN EL CARGO DE COORDINADOR A LA IEM CIUDADELA  EDUCATIVA PUESTO QUE, DE ACUERDO CON EL SEÑOR FABIO IVAN CABRERA , RECTOR DE LA MISMA , DICHA INSTITUCIÓN REQUIERE U</v>
          </cell>
          <cell r="S71" t="str">
            <v xml:space="preserve"> RECURSOS HUMANOS</v>
          </cell>
          <cell r="T71" t="str">
            <v xml:space="preserve"> </v>
          </cell>
          <cell r="U71">
            <v>0</v>
          </cell>
        </row>
        <row r="72">
          <cell r="A72" t="str">
            <v>2018PQR14504</v>
          </cell>
          <cell r="B72" t="str">
            <v>MUNICIPAL EL ENCANO, INSTITUCION EDUCATIVA</v>
          </cell>
          <cell r="C72" t="str">
            <v>800060022-0</v>
          </cell>
          <cell r="D72" t="str">
            <v>Persona Natural</v>
          </cell>
          <cell r="E72">
            <v>0</v>
          </cell>
          <cell r="F72" t="str">
            <v>Oficio</v>
          </cell>
          <cell r="G72">
            <v>-20</v>
          </cell>
          <cell r="H72" t="str">
            <v>MARIA RAQUEL LOZANO LASSO</v>
          </cell>
          <cell r="I72" t="str">
            <v>Asignado</v>
          </cell>
          <cell r="J72" t="str">
            <v>Personal</v>
          </cell>
          <cell r="K72" t="str">
            <v>13/12/2018</v>
          </cell>
          <cell r="L72" t="str">
            <v>22/11/2018</v>
          </cell>
          <cell r="M72" t="str">
            <v xml:space="preserve"> 23/11/2018</v>
          </cell>
          <cell r="N72" t="str">
            <v xml:space="preserve"> SANDRA OVIEDO</v>
          </cell>
          <cell r="O72" t="str">
            <v xml:space="preserve"> </v>
          </cell>
          <cell r="P72" t="str">
            <v xml:space="preserve"> PLANTA DE CARGOS</v>
          </cell>
          <cell r="Q72" t="str">
            <v xml:space="preserve"> Tramite</v>
          </cell>
          <cell r="R72" t="str">
            <v>LA RECTORA (E) NYLCE ERASO BOLAÑOS -   OFICIO REC 071- ASUNTO:  SOLICITO AMPLIAR EL NOMBRAMIENTO DE LA DOCENTE DIANA GUISELLA BOLAÑOS CAICEDO CC No.36954419, QUE FUE NOMBRADA PARA CUMPLIR LICENCIA NO REMUNERADA DEL DOCENTE JIMMY MEDINA, QUIEN SE ENCUENTRA</v>
          </cell>
          <cell r="S72" t="str">
            <v xml:space="preserve"> RECURSOS HUMANOS</v>
          </cell>
          <cell r="T72" t="str">
            <v xml:space="preserve"> </v>
          </cell>
          <cell r="U72">
            <v>0</v>
          </cell>
        </row>
        <row r="73">
          <cell r="A73" t="str">
            <v>2018PQR14507</v>
          </cell>
          <cell r="B73" t="str">
            <v>BASTIDAS ORDOÑEZ, GERSON CAMILO</v>
          </cell>
          <cell r="C73">
            <v>1085269967</v>
          </cell>
          <cell r="D73" t="str">
            <v>Persona Natural</v>
          </cell>
          <cell r="E73">
            <v>0</v>
          </cell>
          <cell r="F73" t="str">
            <v>N/A</v>
          </cell>
          <cell r="G73">
            <v>-46</v>
          </cell>
          <cell r="H73" t="str">
            <v>MARIA RAQUEL LOZANO LASSO</v>
          </cell>
          <cell r="I73" t="str">
            <v>Asignado</v>
          </cell>
          <cell r="J73" t="str">
            <v>Personal</v>
          </cell>
          <cell r="K73" t="str">
            <v>08/01/2019</v>
          </cell>
          <cell r="L73" t="str">
            <v>23/11/2018</v>
          </cell>
          <cell r="M73" t="str">
            <v xml:space="preserve"> 23/11/2018</v>
          </cell>
          <cell r="N73" t="str">
            <v xml:space="preserve"> SANDRA OVIEDO</v>
          </cell>
          <cell r="O73" t="str">
            <v xml:space="preserve"> </v>
          </cell>
          <cell r="P73" t="str">
            <v xml:space="preserve"> SOLICITUD DE TRASLADO POR PERMUTA O POR CONVOCATORIA. </v>
          </cell>
          <cell r="Q73" t="str">
            <v xml:space="preserve"> Tramite</v>
          </cell>
          <cell r="R73" t="str">
            <v>PROCESO ORDINARIO DE TRASLADO CC No.1085269967 DE PASTO ANEXA : 23 FOLIOS</v>
          </cell>
          <cell r="S73" t="str">
            <v xml:space="preserve"> RECURSOS HUMANOS</v>
          </cell>
          <cell r="T73" t="str">
            <v xml:space="preserve"> </v>
          </cell>
          <cell r="U73">
            <v>0</v>
          </cell>
        </row>
        <row r="74">
          <cell r="A74" t="str">
            <v>2018PQR14510</v>
          </cell>
          <cell r="B74" t="str">
            <v>ORTEGA GUERRA, LILIANA DEL CARMEN</v>
          </cell>
          <cell r="C74">
            <v>30737219</v>
          </cell>
          <cell r="D74" t="str">
            <v>Persona Natural</v>
          </cell>
          <cell r="E74">
            <v>0</v>
          </cell>
          <cell r="F74" t="str">
            <v>N/A</v>
          </cell>
          <cell r="G74">
            <v>-46</v>
          </cell>
          <cell r="H74" t="str">
            <v>MARIA RAQUEL LOZANO LASSO</v>
          </cell>
          <cell r="I74" t="str">
            <v>Asignado</v>
          </cell>
          <cell r="J74" t="str">
            <v>Personal</v>
          </cell>
          <cell r="K74" t="str">
            <v>08/01/2019</v>
          </cell>
          <cell r="L74" t="str">
            <v>23/11/2018</v>
          </cell>
          <cell r="M74" t="str">
            <v xml:space="preserve"> 23/11/2018</v>
          </cell>
          <cell r="N74" t="str">
            <v xml:space="preserve"> SANDRA OVIEDO</v>
          </cell>
          <cell r="O74" t="str">
            <v xml:space="preserve"> </v>
          </cell>
          <cell r="P74" t="str">
            <v xml:space="preserve"> SOLICITUD DE TRASLADO POR PERMUTA O POR CONVOCATORIA. </v>
          </cell>
          <cell r="Q74" t="str">
            <v xml:space="preserve"> Tramite</v>
          </cell>
          <cell r="R74" t="str">
            <v>PROCESO ORDINARIO DE TRASLADO CC No.30737219 DE PASTO ANEXA : 28 FOLIOS Y 1CD</v>
          </cell>
          <cell r="S74" t="str">
            <v xml:space="preserve"> RECURSOS HUMANOS</v>
          </cell>
          <cell r="T74" t="str">
            <v xml:space="preserve"> </v>
          </cell>
          <cell r="U74">
            <v>0</v>
          </cell>
        </row>
        <row r="75">
          <cell r="A75" t="str">
            <v>2018PQR14512</v>
          </cell>
          <cell r="B75" t="str">
            <v>TOVAR ZAMBRANO, LUZ ANGELICA LEONOR</v>
          </cell>
          <cell r="C75">
            <v>30722414</v>
          </cell>
          <cell r="D75" t="str">
            <v>Persona Natural</v>
          </cell>
          <cell r="E75">
            <v>0</v>
          </cell>
          <cell r="F75" t="str">
            <v>N/A</v>
          </cell>
          <cell r="G75">
            <v>-46</v>
          </cell>
          <cell r="H75" t="str">
            <v>MARIA RAQUEL LOZANO LASSO</v>
          </cell>
          <cell r="I75" t="str">
            <v>Asignado</v>
          </cell>
          <cell r="J75" t="str">
            <v>Personal</v>
          </cell>
          <cell r="K75" t="str">
            <v>08/01/2019</v>
          </cell>
          <cell r="L75" t="str">
            <v>23/11/2018</v>
          </cell>
          <cell r="M75" t="str">
            <v xml:space="preserve"> 23/11/2018</v>
          </cell>
          <cell r="N75" t="str">
            <v xml:space="preserve"> SANDRA OVIEDO</v>
          </cell>
          <cell r="O75" t="str">
            <v xml:space="preserve"> </v>
          </cell>
          <cell r="P75" t="str">
            <v xml:space="preserve"> SOLICITUD DE TRASLADO POR PERMUTA O POR CONVOCATORIA. </v>
          </cell>
          <cell r="Q75" t="str">
            <v xml:space="preserve"> Tramite</v>
          </cell>
          <cell r="R75" t="str">
            <v>PROCESO ORDINARIO DE TRASLADO CC No.30722414 DE PASTO ANEXA : 18 FOLIOS</v>
          </cell>
          <cell r="S75" t="str">
            <v xml:space="preserve"> RECURSOS HUMANOS</v>
          </cell>
          <cell r="T75" t="str">
            <v xml:space="preserve"> </v>
          </cell>
          <cell r="U75">
            <v>0</v>
          </cell>
        </row>
        <row r="76">
          <cell r="A76" t="str">
            <v>2018PQR14513</v>
          </cell>
          <cell r="B76" t="str">
            <v>OCAÑA NARVAEZ, HERNAN ALFONSO</v>
          </cell>
          <cell r="C76">
            <v>13070972</v>
          </cell>
          <cell r="D76" t="str">
            <v>Persona Natural</v>
          </cell>
          <cell r="E76">
            <v>0</v>
          </cell>
          <cell r="F76" t="str">
            <v>N/A</v>
          </cell>
          <cell r="G76">
            <v>-46</v>
          </cell>
          <cell r="H76" t="str">
            <v>MARIA RAQUEL LOZANO LASSO</v>
          </cell>
          <cell r="I76" t="str">
            <v>Asignado</v>
          </cell>
          <cell r="J76" t="str">
            <v>Personal</v>
          </cell>
          <cell r="K76" t="str">
            <v>08/01/2019</v>
          </cell>
          <cell r="L76" t="str">
            <v>23/11/2018</v>
          </cell>
          <cell r="M76" t="str">
            <v xml:space="preserve"> 23/11/2018</v>
          </cell>
          <cell r="N76" t="str">
            <v xml:space="preserve"> SANDRA OVIEDO</v>
          </cell>
          <cell r="O76" t="str">
            <v xml:space="preserve"> </v>
          </cell>
          <cell r="P76" t="str">
            <v xml:space="preserve"> SOLICITUD DE TRASLADO POR PERMUTA O POR CONVOCATORIA. </v>
          </cell>
          <cell r="Q76" t="str">
            <v xml:space="preserve"> Tramite</v>
          </cell>
          <cell r="R76" t="str">
            <v>PROCESO ORDINARIO DE TRASLADO CC No.13070972 DE PASTO ANEXA : 9  FOLIOS</v>
          </cell>
          <cell r="S76" t="str">
            <v xml:space="preserve"> RECURSOS HUMANOS</v>
          </cell>
          <cell r="T76" t="str">
            <v xml:space="preserve"> </v>
          </cell>
          <cell r="U76">
            <v>0</v>
          </cell>
        </row>
        <row r="77">
          <cell r="A77" t="str">
            <v>2018PQR14515</v>
          </cell>
          <cell r="B77" t="str">
            <v>RESTREPO MORALES, OLMA LUZ</v>
          </cell>
          <cell r="C77">
            <v>31405595</v>
          </cell>
          <cell r="D77" t="str">
            <v>Persona Natural</v>
          </cell>
          <cell r="E77">
            <v>0</v>
          </cell>
          <cell r="F77" t="str">
            <v>N/A</v>
          </cell>
          <cell r="G77">
            <v>-46</v>
          </cell>
          <cell r="H77" t="str">
            <v>MARIA RAQUEL LOZANO LASSO</v>
          </cell>
          <cell r="I77" t="str">
            <v>Asignado</v>
          </cell>
          <cell r="J77" t="str">
            <v>Personal</v>
          </cell>
          <cell r="K77" t="str">
            <v>08/01/2019</v>
          </cell>
          <cell r="L77" t="str">
            <v>23/11/2018</v>
          </cell>
          <cell r="M77" t="str">
            <v xml:space="preserve"> 23/11/2018</v>
          </cell>
          <cell r="N77" t="str">
            <v xml:space="preserve"> SANDRA OVIEDO</v>
          </cell>
          <cell r="O77" t="str">
            <v xml:space="preserve"> </v>
          </cell>
          <cell r="P77" t="str">
            <v xml:space="preserve"> SOLICITUD DE TRASLADO POR PERMUTA O POR CONVOCATORIA. </v>
          </cell>
          <cell r="Q77" t="str">
            <v xml:space="preserve"> Tramite</v>
          </cell>
          <cell r="R77" t="str">
            <v>PROCESO ORDINARIO DE TRASLADO CC No.31405595 DE CARTAGO (V) ANEXA : 30 FOLIOS</v>
          </cell>
          <cell r="S77" t="str">
            <v xml:space="preserve"> RECURSOS HUMANOS</v>
          </cell>
          <cell r="T77" t="str">
            <v xml:space="preserve"> </v>
          </cell>
          <cell r="U77">
            <v>0</v>
          </cell>
        </row>
        <row r="78">
          <cell r="A78" t="str">
            <v>2018PQR14516</v>
          </cell>
          <cell r="B78" t="str">
            <v>AREVALO MEJIA, JAVIER MAURICIO</v>
          </cell>
          <cell r="C78">
            <v>13071033</v>
          </cell>
          <cell r="D78" t="str">
            <v>Persona Natural</v>
          </cell>
          <cell r="E78" t="str">
            <v>Docente</v>
          </cell>
          <cell r="F78" t="str">
            <v>N/A</v>
          </cell>
          <cell r="G78">
            <v>-46</v>
          </cell>
          <cell r="H78" t="str">
            <v>MARIA RAQUEL LOZANO LASSO</v>
          </cell>
          <cell r="I78" t="str">
            <v>Asignado</v>
          </cell>
          <cell r="J78" t="str">
            <v>Personal</v>
          </cell>
          <cell r="K78" t="str">
            <v>08/01/2019</v>
          </cell>
          <cell r="L78" t="str">
            <v>23/11/2018</v>
          </cell>
          <cell r="M78" t="str">
            <v xml:space="preserve"> 23/11/2018</v>
          </cell>
          <cell r="N78" t="str">
            <v xml:space="preserve"> SANDRA OVIEDO</v>
          </cell>
          <cell r="O78" t="str">
            <v xml:space="preserve"> </v>
          </cell>
          <cell r="P78" t="str">
            <v xml:space="preserve"> SOLICITUD DE TRASLADO POR PERMUTA O POR CONVOCATORIA. </v>
          </cell>
          <cell r="Q78" t="str">
            <v xml:space="preserve"> Tramite</v>
          </cell>
          <cell r="R78" t="str">
            <v>PROCESO ORDINARIO DE TRASLADO CC No.13071033 DE PASTO ANEXA : 42 FOLIOS</v>
          </cell>
          <cell r="S78" t="str">
            <v xml:space="preserve"> RECURSOS HUMANOS</v>
          </cell>
          <cell r="T78" t="str">
            <v xml:space="preserve"> </v>
          </cell>
          <cell r="U78">
            <v>0</v>
          </cell>
        </row>
        <row r="79">
          <cell r="A79" t="str">
            <v>2018PQR14518</v>
          </cell>
          <cell r="B79" t="str">
            <v>CERON BENAVIDES, MONICA PATRICIA</v>
          </cell>
          <cell r="C79">
            <v>1085248696</v>
          </cell>
          <cell r="D79" t="str">
            <v>Persona Natural</v>
          </cell>
          <cell r="E79">
            <v>0</v>
          </cell>
          <cell r="F79" t="str">
            <v>N/A</v>
          </cell>
          <cell r="G79">
            <v>-46</v>
          </cell>
          <cell r="H79" t="str">
            <v>MARIA RAQUEL LOZANO LASSO</v>
          </cell>
          <cell r="I79" t="str">
            <v>Asignado</v>
          </cell>
          <cell r="J79" t="str">
            <v>Personal</v>
          </cell>
          <cell r="K79" t="str">
            <v>08/01/2019</v>
          </cell>
          <cell r="L79" t="str">
            <v>23/11/2018</v>
          </cell>
          <cell r="M79" t="str">
            <v xml:space="preserve"> 23/11/2018</v>
          </cell>
          <cell r="N79" t="str">
            <v xml:space="preserve"> SANDRA OVIEDO</v>
          </cell>
          <cell r="O79" t="str">
            <v xml:space="preserve"> </v>
          </cell>
          <cell r="P79" t="str">
            <v xml:space="preserve"> SOLICITUD DE TRASLADO POR PERMUTA O POR CONVOCATORIA. </v>
          </cell>
          <cell r="Q79" t="str">
            <v xml:space="preserve"> Tramite</v>
          </cell>
          <cell r="R79" t="str">
            <v>PROCESO ORDINARIO DE TRASLADO CC No.1085248696 DE PASTO ANEXA : 24 FOLIOS</v>
          </cell>
          <cell r="S79" t="str">
            <v xml:space="preserve"> RECURSOS HUMANOS</v>
          </cell>
          <cell r="T79" t="str">
            <v xml:space="preserve"> </v>
          </cell>
          <cell r="U79">
            <v>0</v>
          </cell>
        </row>
        <row r="80">
          <cell r="A80" t="str">
            <v>2018PQR14520</v>
          </cell>
          <cell r="B80" t="str">
            <v>ALVAREZ ROJAS, LEIDY ANDREA</v>
          </cell>
          <cell r="C80">
            <v>27094738</v>
          </cell>
          <cell r="D80" t="str">
            <v>Persona Natural</v>
          </cell>
          <cell r="E80">
            <v>0</v>
          </cell>
          <cell r="F80" t="str">
            <v>N/A</v>
          </cell>
          <cell r="G80">
            <v>-46</v>
          </cell>
          <cell r="H80" t="str">
            <v>MARIA RAQUEL LOZANO LASSO</v>
          </cell>
          <cell r="I80" t="str">
            <v>Asignado</v>
          </cell>
          <cell r="J80" t="str">
            <v>Personal</v>
          </cell>
          <cell r="K80" t="str">
            <v>08/01/2019</v>
          </cell>
          <cell r="L80" t="str">
            <v>23/11/2018</v>
          </cell>
          <cell r="M80" t="str">
            <v xml:space="preserve"> 23/11/2018</v>
          </cell>
          <cell r="N80" t="str">
            <v xml:space="preserve"> SANDRA OVIEDO</v>
          </cell>
          <cell r="O80" t="str">
            <v xml:space="preserve"> </v>
          </cell>
          <cell r="P80" t="str">
            <v xml:space="preserve"> SOLICITUD DE TRASLADO POR PERMUTA O POR CONVOCATORIA. </v>
          </cell>
          <cell r="Q80" t="str">
            <v xml:space="preserve"> Tramite</v>
          </cell>
          <cell r="R80" t="str">
            <v>PROCESO ORDINARIO DE TRASLADO CC No.2794738 DE PASTO ANEXA : 17  FOLIOS</v>
          </cell>
          <cell r="S80" t="str">
            <v xml:space="preserve"> RECURSOS HUMANOS</v>
          </cell>
          <cell r="T80" t="str">
            <v xml:space="preserve"> </v>
          </cell>
          <cell r="U80">
            <v>0</v>
          </cell>
        </row>
        <row r="81">
          <cell r="A81" t="str">
            <v>2018PQR14526</v>
          </cell>
          <cell r="B81" t="str">
            <v>ORDOÑEZ MOLINA, ANTONIO MARIA</v>
          </cell>
          <cell r="C81">
            <v>5350301</v>
          </cell>
          <cell r="D81" t="str">
            <v>Persona Natural</v>
          </cell>
          <cell r="E81">
            <v>0</v>
          </cell>
          <cell r="F81" t="str">
            <v>Oficio</v>
          </cell>
          <cell r="G81">
            <v>-21</v>
          </cell>
          <cell r="H81" t="str">
            <v>MARIA RAQUEL LOZANO LASSO</v>
          </cell>
          <cell r="I81" t="str">
            <v>Asignado</v>
          </cell>
          <cell r="J81" t="str">
            <v>Personal</v>
          </cell>
          <cell r="K81" t="str">
            <v>14/12/2018</v>
          </cell>
          <cell r="L81" t="str">
            <v>23/11/2018</v>
          </cell>
          <cell r="M81" t="str">
            <v xml:space="preserve"> 23/11/2018</v>
          </cell>
          <cell r="N81" t="str">
            <v xml:space="preserve"> SANDRA OVIEDO</v>
          </cell>
          <cell r="O81" t="str">
            <v xml:space="preserve"> </v>
          </cell>
          <cell r="P81" t="str">
            <v xml:space="preserve"> NOVEDADES DE ESTABLECIMIENTOS EDUCATIVOS</v>
          </cell>
          <cell r="Q81" t="str">
            <v xml:space="preserve"> Tramite</v>
          </cell>
          <cell r="R81" t="str">
            <v>REFERENCIA:   SOLICITUD PARA CONTINUAR LABORANDO EN LA MISMA INSTITUCION, DOCENTE DE LA INSTITUCION EDUCATIVA MUNICIPAL DE PASTO</v>
          </cell>
          <cell r="S81" t="str">
            <v xml:space="preserve"> RECURSOS HUMANOS</v>
          </cell>
          <cell r="T81" t="str">
            <v xml:space="preserve"> </v>
          </cell>
          <cell r="U81">
            <v>0</v>
          </cell>
        </row>
        <row r="82">
          <cell r="A82" t="str">
            <v>2018PQR14528</v>
          </cell>
          <cell r="B82" t="str">
            <v>PANTOJA PALMA, DORIS DEL SOCORRO</v>
          </cell>
          <cell r="C82">
            <v>31957887</v>
          </cell>
          <cell r="D82" t="str">
            <v>Persona Natural</v>
          </cell>
          <cell r="E82">
            <v>0</v>
          </cell>
          <cell r="F82" t="str">
            <v>N/A</v>
          </cell>
          <cell r="G82">
            <v>-46</v>
          </cell>
          <cell r="H82" t="str">
            <v>MARIA RAQUEL LOZANO LASSO</v>
          </cell>
          <cell r="I82" t="str">
            <v>Asignado</v>
          </cell>
          <cell r="J82" t="str">
            <v>Personal</v>
          </cell>
          <cell r="K82" t="str">
            <v>08/01/2019</v>
          </cell>
          <cell r="L82" t="str">
            <v>23/11/2018</v>
          </cell>
          <cell r="M82" t="str">
            <v xml:space="preserve"> 23/11/2018</v>
          </cell>
          <cell r="N82" t="str">
            <v xml:space="preserve"> SANDRA OVIEDO</v>
          </cell>
          <cell r="O82" t="str">
            <v xml:space="preserve"> </v>
          </cell>
          <cell r="P82" t="str">
            <v xml:space="preserve"> SOLICITUD DE TRASLADO POR PERMUTA O POR CONVOCATORIA. </v>
          </cell>
          <cell r="Q82" t="str">
            <v xml:space="preserve"> Tramite</v>
          </cell>
          <cell r="R82" t="str">
            <v>PROCESO ORDINARIO DE TRASLADO CC No.31957887 DE CALI ANEXA : 8 FOLIOS</v>
          </cell>
          <cell r="S82" t="str">
            <v xml:space="preserve"> RECURSOS HUMANOS</v>
          </cell>
          <cell r="T82" t="str">
            <v xml:space="preserve"> </v>
          </cell>
          <cell r="U82">
            <v>0</v>
          </cell>
        </row>
        <row r="83">
          <cell r="A83" t="str">
            <v>2018PQR14533</v>
          </cell>
          <cell r="B83" t="str">
            <v>ARTEAGA PAZOS, JAIME ERNESTO</v>
          </cell>
          <cell r="C83">
            <v>12999973</v>
          </cell>
          <cell r="D83" t="str">
            <v>Persona Natural</v>
          </cell>
          <cell r="E83">
            <v>0</v>
          </cell>
          <cell r="F83" t="str">
            <v>N/A</v>
          </cell>
          <cell r="G83">
            <v>-42</v>
          </cell>
          <cell r="H83" t="str">
            <v>MARIA RAQUEL LOZANO LASSO</v>
          </cell>
          <cell r="I83" t="str">
            <v>Asignado</v>
          </cell>
          <cell r="J83" t="str">
            <v>Personal</v>
          </cell>
          <cell r="K83" t="str">
            <v>08/01/2019</v>
          </cell>
          <cell r="L83" t="str">
            <v>23/11/2018</v>
          </cell>
          <cell r="M83" t="str">
            <v xml:space="preserve"> 26/11/2018</v>
          </cell>
          <cell r="N83" t="str">
            <v xml:space="preserve"> SANDRA OVIEDO</v>
          </cell>
          <cell r="O83" t="str">
            <v xml:space="preserve"> </v>
          </cell>
          <cell r="P83" t="str">
            <v xml:space="preserve"> SOLICITUD DE TRASLADO POR PERMUTA O POR CONVOCATORIA. </v>
          </cell>
          <cell r="Q83" t="str">
            <v xml:space="preserve">  </v>
          </cell>
          <cell r="R83" t="str">
            <v xml:space="preserve"> Tramite</v>
          </cell>
          <cell r="S83" t="str">
            <v>PROCESO ORDINARIO DE TRASLADO CC No.12999973 DE PASTO ANEXA : 7 FOLIOS</v>
          </cell>
          <cell r="T83" t="str">
            <v xml:space="preserve"> RECURSOS HUMANOS</v>
          </cell>
          <cell r="U83" t="str">
            <v xml:space="preserve"> </v>
          </cell>
          <cell r="V83">
            <v>0</v>
          </cell>
        </row>
        <row r="84">
          <cell r="A84" t="str">
            <v>2018PQR14534</v>
          </cell>
          <cell r="B84" t="str">
            <v>INSUASTY DELGADO, CARLOS FELIPE</v>
          </cell>
          <cell r="C84">
            <v>98400140</v>
          </cell>
          <cell r="D84" t="str">
            <v>Persona Natural</v>
          </cell>
          <cell r="E84">
            <v>0</v>
          </cell>
          <cell r="F84" t="str">
            <v>N/A</v>
          </cell>
          <cell r="G84">
            <v>-42</v>
          </cell>
          <cell r="H84" t="str">
            <v>MARIA RAQUEL LOZANO LASSO</v>
          </cell>
          <cell r="I84" t="str">
            <v>Asignado</v>
          </cell>
          <cell r="J84" t="str">
            <v>Personal</v>
          </cell>
          <cell r="K84" t="str">
            <v>08/01/2019</v>
          </cell>
          <cell r="L84" t="str">
            <v>23/11/2018</v>
          </cell>
          <cell r="M84" t="str">
            <v xml:space="preserve"> 26/11/2018</v>
          </cell>
          <cell r="N84" t="str">
            <v xml:space="preserve"> SANDRA OVIEDO</v>
          </cell>
          <cell r="O84" t="str">
            <v xml:space="preserve"> </v>
          </cell>
          <cell r="P84" t="str">
            <v xml:space="preserve"> SOLICITUD DE TRASLADO POR PERMUTA O POR CONVOCATORIA. </v>
          </cell>
          <cell r="Q84" t="str">
            <v xml:space="preserve">  </v>
          </cell>
          <cell r="R84" t="str">
            <v xml:space="preserve"> Tramite</v>
          </cell>
          <cell r="S84" t="str">
            <v>PROCESO ORDINARIO DE TRASLADO CC No.98400140 DE PASTO ANEXA : 57 FOLIOS</v>
          </cell>
          <cell r="T84" t="str">
            <v xml:space="preserve"> RECURSOS HUMANOS</v>
          </cell>
          <cell r="U84" t="str">
            <v xml:space="preserve"> </v>
          </cell>
          <cell r="V84">
            <v>0</v>
          </cell>
        </row>
        <row r="85">
          <cell r="A85" t="str">
            <v>2018PQR14535</v>
          </cell>
          <cell r="B85" t="str">
            <v>CAMPAÑA HERRERA, ANA JULIA</v>
          </cell>
          <cell r="C85">
            <v>59812808</v>
          </cell>
          <cell r="D85" t="str">
            <v>Persona Natural</v>
          </cell>
          <cell r="E85">
            <v>0</v>
          </cell>
          <cell r="F85" t="str">
            <v>N/A</v>
          </cell>
          <cell r="G85">
            <v>-42</v>
          </cell>
          <cell r="H85" t="str">
            <v>MARIA RAQUEL LOZANO LASSO</v>
          </cell>
          <cell r="I85" t="str">
            <v>Asignado</v>
          </cell>
          <cell r="J85" t="str">
            <v>Personal</v>
          </cell>
          <cell r="K85" t="str">
            <v>08/01/2019</v>
          </cell>
          <cell r="L85" t="str">
            <v>23/11/2018</v>
          </cell>
          <cell r="M85" t="str">
            <v xml:space="preserve"> 26/11/2018</v>
          </cell>
          <cell r="N85" t="str">
            <v xml:space="preserve"> SANDRA OVIEDO</v>
          </cell>
          <cell r="O85" t="str">
            <v xml:space="preserve"> </v>
          </cell>
          <cell r="P85" t="str">
            <v xml:space="preserve"> SOLICITUD DE TRASLADO POR PERMUTA O POR CONVOCATORIA. </v>
          </cell>
          <cell r="Q85" t="str">
            <v xml:space="preserve">  </v>
          </cell>
          <cell r="R85" t="str">
            <v xml:space="preserve"> Tramite</v>
          </cell>
          <cell r="S85" t="str">
            <v>PROCESO ORDINARIO DE TRASLADO CC No.59812808 DE IPIALES ANEXA : 29 FOLIOS</v>
          </cell>
          <cell r="T85" t="str">
            <v xml:space="preserve"> RECURSOS HUMANOS</v>
          </cell>
          <cell r="U85" t="str">
            <v xml:space="preserve"> </v>
          </cell>
          <cell r="V85">
            <v>0</v>
          </cell>
        </row>
        <row r="86">
          <cell r="A86" t="str">
            <v>2018PQR14536</v>
          </cell>
          <cell r="B86" t="str">
            <v>BENAVIDES YELA, JAIME EUDORO</v>
          </cell>
          <cell r="C86">
            <v>11436225</v>
          </cell>
          <cell r="D86" t="str">
            <v>Persona Natural</v>
          </cell>
          <cell r="E86">
            <v>0</v>
          </cell>
          <cell r="F86" t="str">
            <v>N/A</v>
          </cell>
          <cell r="G86">
            <v>-42</v>
          </cell>
          <cell r="H86" t="str">
            <v>MARIA RAQUEL LOZANO LASSO</v>
          </cell>
          <cell r="I86" t="str">
            <v>Asignado</v>
          </cell>
          <cell r="J86" t="str">
            <v>Personal</v>
          </cell>
          <cell r="K86" t="str">
            <v>08/01/2019</v>
          </cell>
          <cell r="L86" t="str">
            <v>23/11/2018</v>
          </cell>
          <cell r="M86" t="str">
            <v xml:space="preserve"> 26/11/2018</v>
          </cell>
          <cell r="N86" t="str">
            <v xml:space="preserve"> SANDRA OVIEDO</v>
          </cell>
          <cell r="O86" t="str">
            <v xml:space="preserve"> </v>
          </cell>
          <cell r="P86" t="str">
            <v xml:space="preserve"> SOLICITUD DE TRASLADO POR PERMUTA O POR CONVOCATORIA. </v>
          </cell>
          <cell r="Q86" t="str">
            <v xml:space="preserve">  </v>
          </cell>
          <cell r="R86" t="str">
            <v xml:space="preserve"> Tramite</v>
          </cell>
          <cell r="S86" t="str">
            <v>PROCESO ORDINARIO DE TRASLADO CC No.11436225 DE FACATATIVA (CUNDINAMARCA)  ANEXA : 15 FOLIOS</v>
          </cell>
          <cell r="T86" t="str">
            <v xml:space="preserve"> RECURSOS HUMANOS</v>
          </cell>
          <cell r="U86" t="str">
            <v xml:space="preserve"> </v>
          </cell>
          <cell r="V86">
            <v>0</v>
          </cell>
        </row>
        <row r="87">
          <cell r="A87" t="str">
            <v>2018PQR14539</v>
          </cell>
          <cell r="B87" t="str">
            <v>CUASQUER VIVEROS, MARIBEL</v>
          </cell>
          <cell r="C87">
            <v>36751458</v>
          </cell>
          <cell r="D87" t="str">
            <v>Persona Natural</v>
          </cell>
          <cell r="E87">
            <v>0</v>
          </cell>
          <cell r="F87" t="str">
            <v>N/A</v>
          </cell>
          <cell r="G87">
            <v>-17</v>
          </cell>
          <cell r="H87" t="str">
            <v>RUBY ESPERANZA</v>
          </cell>
          <cell r="I87" t="str">
            <v>Asignado</v>
          </cell>
          <cell r="J87" t="str">
            <v>Personal</v>
          </cell>
          <cell r="K87" t="str">
            <v>14/12/2018</v>
          </cell>
          <cell r="L87" t="str">
            <v>23/11/2018</v>
          </cell>
          <cell r="M87" t="str">
            <v xml:space="preserve"> 26/11/2018</v>
          </cell>
          <cell r="N87" t="str">
            <v xml:space="preserve"> SANDRA OVIEDO</v>
          </cell>
          <cell r="O87" t="str">
            <v xml:space="preserve"> </v>
          </cell>
          <cell r="P87" t="str">
            <v xml:space="preserve"> CONCURSOS PUBLICO DE MERITOS Y CONVOCATORIAS INTERNAS</v>
          </cell>
          <cell r="Q87" t="str">
            <v xml:space="preserve">  </v>
          </cell>
          <cell r="R87" t="str">
            <v xml:space="preserve"> Tramite</v>
          </cell>
          <cell r="S87" t="str">
            <v>SOLICITUD DE TRASLADO DE DOCENTE DENTRO DEL PROCESO ORDINARIO DE TRASLADOS. CARPETA CON 15 FOLIOS</v>
          </cell>
          <cell r="T87" t="str">
            <v xml:space="preserve"> RECURSOS HUMANOS</v>
          </cell>
          <cell r="U87" t="str">
            <v xml:space="preserve"> </v>
          </cell>
          <cell r="V87">
            <v>0</v>
          </cell>
        </row>
        <row r="88">
          <cell r="A88" t="str">
            <v>2018PQR14540</v>
          </cell>
          <cell r="B88" t="str">
            <v>MORAN VERGARA, RONY MAICOL</v>
          </cell>
          <cell r="C88">
            <v>87063233</v>
          </cell>
          <cell r="D88" t="str">
            <v>Persona Natural</v>
          </cell>
          <cell r="E88">
            <v>0</v>
          </cell>
          <cell r="F88" t="str">
            <v>N/A</v>
          </cell>
          <cell r="G88">
            <v>-42</v>
          </cell>
          <cell r="H88" t="str">
            <v>MARIA RAQUEL LOZANO LASSO</v>
          </cell>
          <cell r="I88" t="str">
            <v>Asignado</v>
          </cell>
          <cell r="J88" t="str">
            <v>Personal</v>
          </cell>
          <cell r="K88" t="str">
            <v>08/01/2019</v>
          </cell>
          <cell r="L88" t="str">
            <v>23/11/2018</v>
          </cell>
          <cell r="M88" t="str">
            <v xml:space="preserve"> 26/11/2018</v>
          </cell>
          <cell r="N88" t="str">
            <v xml:space="preserve"> SANDRA OVIEDO</v>
          </cell>
          <cell r="O88" t="str">
            <v xml:space="preserve"> </v>
          </cell>
          <cell r="P88" t="str">
            <v xml:space="preserve"> SOLICITUD DE TRASLADO POR PERMUTA O POR CONVOCATORIA. </v>
          </cell>
          <cell r="Q88" t="str">
            <v xml:space="preserve">  </v>
          </cell>
          <cell r="R88" t="str">
            <v xml:space="preserve"> Tramite</v>
          </cell>
          <cell r="S88" t="str">
            <v>PROCESO ORDINARIO DE TRASLADO CC No.87063233 DE PASTO ANEXA : 5 FOLIOS</v>
          </cell>
          <cell r="T88" t="str">
            <v xml:space="preserve"> RECURSOS HUMANOS</v>
          </cell>
          <cell r="U88" t="str">
            <v xml:space="preserve"> </v>
          </cell>
          <cell r="V88">
            <v>0</v>
          </cell>
        </row>
        <row r="89">
          <cell r="A89" t="str">
            <v>2018PQR14541</v>
          </cell>
          <cell r="B89" t="str">
            <v>AREVALO CAICEDO, MARTHA LILIANA</v>
          </cell>
          <cell r="C89">
            <v>37080664</v>
          </cell>
          <cell r="D89" t="str">
            <v>Persona Natural</v>
          </cell>
          <cell r="E89">
            <v>0</v>
          </cell>
          <cell r="F89" t="str">
            <v>N/A</v>
          </cell>
          <cell r="G89">
            <v>-17</v>
          </cell>
          <cell r="H89" t="str">
            <v>RUBY ESPERANZA</v>
          </cell>
          <cell r="I89" t="str">
            <v>Asignado</v>
          </cell>
          <cell r="J89" t="str">
            <v>Personal</v>
          </cell>
          <cell r="K89" t="str">
            <v>14/12/2018</v>
          </cell>
          <cell r="L89" t="str">
            <v>23/11/2018</v>
          </cell>
          <cell r="M89" t="str">
            <v xml:space="preserve"> 26/11/2018</v>
          </cell>
          <cell r="N89" t="str">
            <v xml:space="preserve"> SANDRA OVIEDO</v>
          </cell>
          <cell r="O89" t="str">
            <v xml:space="preserve"> </v>
          </cell>
          <cell r="P89" t="str">
            <v xml:space="preserve"> CONCURSOS PUBLICO DE MERITOS Y CONVOCATORIAS INTERNAS</v>
          </cell>
          <cell r="Q89" t="str">
            <v xml:space="preserve">  </v>
          </cell>
          <cell r="R89" t="str">
            <v xml:space="preserve"> Tramite</v>
          </cell>
          <cell r="S89" t="str">
            <v>SOLICITUD DE TRASLADO DENTRO DEL PROCESO ORDINARIO DE TRASLADOS 2018. CARPETA CON  40 FOLIOS</v>
          </cell>
          <cell r="T89" t="str">
            <v xml:space="preserve"> RECURSOS HUMANOS</v>
          </cell>
          <cell r="U89" t="str">
            <v xml:space="preserve"> </v>
          </cell>
          <cell r="V89">
            <v>0</v>
          </cell>
        </row>
        <row r="90">
          <cell r="A90" t="str">
            <v>2018PQR14543</v>
          </cell>
          <cell r="B90" t="str">
            <v>ORDOÑEZ RIVERA, SONIA ALEJANDRA</v>
          </cell>
          <cell r="C90">
            <v>59817222</v>
          </cell>
          <cell r="D90" t="str">
            <v>Persona Natural</v>
          </cell>
          <cell r="E90">
            <v>0</v>
          </cell>
          <cell r="F90" t="str">
            <v>N/A</v>
          </cell>
          <cell r="G90">
            <v>-17</v>
          </cell>
          <cell r="H90" t="str">
            <v>RUBY ESPERANZA</v>
          </cell>
          <cell r="I90" t="str">
            <v>Asignado</v>
          </cell>
          <cell r="J90" t="str">
            <v>Personal</v>
          </cell>
          <cell r="K90" t="str">
            <v>14/12/2018</v>
          </cell>
          <cell r="L90" t="str">
            <v>23/11/2018</v>
          </cell>
          <cell r="M90" t="str">
            <v xml:space="preserve"> 26/11/2018</v>
          </cell>
          <cell r="N90" t="str">
            <v xml:space="preserve"> SANDRA OVIEDO</v>
          </cell>
          <cell r="O90" t="str">
            <v xml:space="preserve"> </v>
          </cell>
          <cell r="P90" t="str">
            <v xml:space="preserve"> CONCURSOS PUBLICO DE MERITOS Y CONVOCATORIAS INTERNAS</v>
          </cell>
          <cell r="Q90" t="str">
            <v xml:space="preserve">  </v>
          </cell>
          <cell r="R90" t="str">
            <v xml:space="preserve"> Tramite</v>
          </cell>
          <cell r="S90" t="str">
            <v>SOLICITUD DE TRASLADO DENTRO DEL PROCESO ORDINARIO DE TRASLADOS 2018. CAPETA CON 21 FOLIOS</v>
          </cell>
          <cell r="T90" t="str">
            <v xml:space="preserve"> RECURSOS HUMANOS</v>
          </cell>
          <cell r="U90" t="str">
            <v xml:space="preserve"> </v>
          </cell>
          <cell r="V90">
            <v>0</v>
          </cell>
        </row>
        <row r="91">
          <cell r="A91" t="str">
            <v>2018PQR14544</v>
          </cell>
          <cell r="B91" t="str">
            <v>PORTILLO RIVADENEIRA, SOL DURCAL</v>
          </cell>
          <cell r="C91">
            <v>59821210</v>
          </cell>
          <cell r="D91" t="str">
            <v>Persona Natural</v>
          </cell>
          <cell r="E91">
            <v>0</v>
          </cell>
          <cell r="F91" t="str">
            <v>N/A</v>
          </cell>
          <cell r="G91">
            <v>-42</v>
          </cell>
          <cell r="H91" t="str">
            <v>MARIA RAQUEL LOZANO LASSO</v>
          </cell>
          <cell r="I91" t="str">
            <v>Asignado</v>
          </cell>
          <cell r="J91" t="str">
            <v>Personal</v>
          </cell>
          <cell r="K91" t="str">
            <v>08/01/2019</v>
          </cell>
          <cell r="L91" t="str">
            <v>23/11/2018</v>
          </cell>
          <cell r="M91" t="str">
            <v xml:space="preserve"> 26/11/2018</v>
          </cell>
          <cell r="N91" t="str">
            <v xml:space="preserve"> SANDRA OVIEDO</v>
          </cell>
          <cell r="O91" t="str">
            <v xml:space="preserve"> </v>
          </cell>
          <cell r="P91" t="str">
            <v xml:space="preserve"> SOLICITUD DE TRASLADO POR PERMUTA O POR CONVOCATORIA. </v>
          </cell>
          <cell r="Q91" t="str">
            <v xml:space="preserve">  </v>
          </cell>
          <cell r="R91" t="str">
            <v xml:space="preserve"> Tramite</v>
          </cell>
          <cell r="S91" t="str">
            <v>PROCESO ORDINARIO DE TRASLADO CC No.59821210 DE PASTO ANEXA : 80 FOLIOS</v>
          </cell>
          <cell r="T91" t="str">
            <v xml:space="preserve"> RECURSOS HUMANOS</v>
          </cell>
          <cell r="U91" t="str">
            <v xml:space="preserve"> </v>
          </cell>
          <cell r="V91">
            <v>0</v>
          </cell>
        </row>
        <row r="92">
          <cell r="A92" t="str">
            <v>2018PQR14545</v>
          </cell>
          <cell r="B92" t="str">
            <v>AGUIRRE NAVARRETE, ALEXIS FERNANDO</v>
          </cell>
          <cell r="C92">
            <v>13039815</v>
          </cell>
          <cell r="D92" t="str">
            <v>Persona Natural</v>
          </cell>
          <cell r="E92">
            <v>0</v>
          </cell>
          <cell r="F92" t="str">
            <v>N/A</v>
          </cell>
          <cell r="G92">
            <v>-17</v>
          </cell>
          <cell r="H92" t="str">
            <v>RUBY ESPERANZA</v>
          </cell>
          <cell r="I92" t="str">
            <v>Asignado</v>
          </cell>
          <cell r="J92" t="str">
            <v>Personal</v>
          </cell>
          <cell r="K92" t="str">
            <v>14/12/2018</v>
          </cell>
          <cell r="L92" t="str">
            <v>23/11/2018</v>
          </cell>
          <cell r="M92" t="str">
            <v xml:space="preserve"> 26/11/2018</v>
          </cell>
          <cell r="N92" t="str">
            <v xml:space="preserve"> SANDRA OVIEDO</v>
          </cell>
          <cell r="O92" t="str">
            <v xml:space="preserve"> </v>
          </cell>
          <cell r="P92" t="str">
            <v xml:space="preserve"> CONCURSOS PUBLICO DE MERITOS Y CONVOCATORIAS INTERNAS</v>
          </cell>
          <cell r="Q92" t="str">
            <v xml:space="preserve">  </v>
          </cell>
          <cell r="R92" t="str">
            <v xml:space="preserve"> Tramite</v>
          </cell>
          <cell r="S92" t="str">
            <v>SOLICITUD DE TRASLADO DENTRO DEL PROCESO ORDINARIO DE TRASLADOS 2018. CARPETA CON 22 FOLIOS</v>
          </cell>
          <cell r="T92" t="str">
            <v xml:space="preserve"> RECURSOS HUMANOS</v>
          </cell>
          <cell r="U92" t="str">
            <v xml:space="preserve"> </v>
          </cell>
          <cell r="V92">
            <v>0</v>
          </cell>
        </row>
        <row r="93">
          <cell r="A93" t="str">
            <v>2018PQR14546</v>
          </cell>
          <cell r="B93" t="str">
            <v>LOPEZ ORTIZ, NANCY CAROLINA</v>
          </cell>
          <cell r="C93">
            <v>37082656</v>
          </cell>
          <cell r="D93" t="str">
            <v>Persona Natural</v>
          </cell>
          <cell r="E93" t="str">
            <v>Docente</v>
          </cell>
          <cell r="F93" t="str">
            <v>N/A</v>
          </cell>
          <cell r="G93">
            <v>-17</v>
          </cell>
          <cell r="H93" t="str">
            <v>RUBY ESPERANZA</v>
          </cell>
          <cell r="I93" t="str">
            <v>Asignado</v>
          </cell>
          <cell r="J93" t="str">
            <v>Personal</v>
          </cell>
          <cell r="K93" t="str">
            <v>14/12/2018</v>
          </cell>
          <cell r="L93" t="str">
            <v>23/11/2018</v>
          </cell>
          <cell r="M93" t="str">
            <v xml:space="preserve"> 26/11/2018</v>
          </cell>
          <cell r="N93" t="str">
            <v xml:space="preserve"> SANDRA OVIEDO</v>
          </cell>
          <cell r="O93" t="str">
            <v xml:space="preserve"> </v>
          </cell>
          <cell r="P93" t="str">
            <v xml:space="preserve"> CONCURSOS PUBLICO DE MERITOS Y CONVOCATORIAS INTERNAS</v>
          </cell>
          <cell r="Q93" t="str">
            <v xml:space="preserve">  </v>
          </cell>
          <cell r="R93" t="str">
            <v xml:space="preserve"> Tramite</v>
          </cell>
          <cell r="S93" t="str">
            <v>Radica documentacion para proceso ordinario 2018. CARPETA CON 33 FOLIOS</v>
          </cell>
          <cell r="T93" t="str">
            <v xml:space="preserve"> RECURSOS HUMANOS</v>
          </cell>
          <cell r="U93" t="str">
            <v xml:space="preserve"> </v>
          </cell>
          <cell r="V93">
            <v>0</v>
          </cell>
        </row>
        <row r="94">
          <cell r="A94" t="str">
            <v>2018PQR14547</v>
          </cell>
          <cell r="B94" t="str">
            <v>BASTIDAS, WILLIAM JAVIER</v>
          </cell>
          <cell r="C94">
            <v>87062080</v>
          </cell>
          <cell r="D94" t="str">
            <v>Persona Natural</v>
          </cell>
          <cell r="E94">
            <v>0</v>
          </cell>
          <cell r="F94" t="str">
            <v>N/A</v>
          </cell>
          <cell r="G94">
            <v>-17</v>
          </cell>
          <cell r="H94" t="str">
            <v>RUBY ESPERANZA</v>
          </cell>
          <cell r="I94" t="str">
            <v>Asignado</v>
          </cell>
          <cell r="J94" t="str">
            <v>Personal</v>
          </cell>
          <cell r="K94" t="str">
            <v>14/12/2018</v>
          </cell>
          <cell r="L94" t="str">
            <v>23/11/2018</v>
          </cell>
          <cell r="M94" t="str">
            <v xml:space="preserve"> 26/11/2018</v>
          </cell>
          <cell r="N94" t="str">
            <v xml:space="preserve"> SANDRA OVIEDO</v>
          </cell>
          <cell r="O94" t="str">
            <v xml:space="preserve"> </v>
          </cell>
          <cell r="P94" t="str">
            <v xml:space="preserve"> CONCURSOS PUBLICO DE MERITOS Y CONVOCATORIAS INTERNAS</v>
          </cell>
          <cell r="Q94" t="str">
            <v xml:space="preserve">  </v>
          </cell>
          <cell r="R94" t="str">
            <v xml:space="preserve"> Tramite</v>
          </cell>
          <cell r="S94" t="str">
            <v>SOLICITUD DE TRASLADO DENTRO DEL PROCESO ORDINARIO DE TRASLADOS 2018. CARPETA CON 17 FOLIOS</v>
          </cell>
          <cell r="T94" t="str">
            <v xml:space="preserve"> RECURSOS HUMANOS</v>
          </cell>
          <cell r="U94" t="str">
            <v xml:space="preserve"> </v>
          </cell>
          <cell r="V94">
            <v>0</v>
          </cell>
        </row>
        <row r="95">
          <cell r="A95" t="str">
            <v>2018PQR14549</v>
          </cell>
          <cell r="B95" t="str">
            <v>BRAVO, MARTHA CECILIA</v>
          </cell>
          <cell r="C95">
            <v>27396922</v>
          </cell>
          <cell r="D95" t="str">
            <v>Persona Natural</v>
          </cell>
          <cell r="E95" t="str">
            <v>Ciudadania General</v>
          </cell>
          <cell r="F95" t="str">
            <v>N/A</v>
          </cell>
          <cell r="G95">
            <v>-17</v>
          </cell>
          <cell r="H95" t="str">
            <v>RUBY ESPERANZA</v>
          </cell>
          <cell r="I95" t="str">
            <v>Asignado</v>
          </cell>
          <cell r="J95" t="str">
            <v>Personal</v>
          </cell>
          <cell r="K95" t="str">
            <v>14/12/2018</v>
          </cell>
          <cell r="L95" t="str">
            <v>23/11/2018</v>
          </cell>
          <cell r="M95" t="str">
            <v xml:space="preserve"> 26/11/2018</v>
          </cell>
          <cell r="N95" t="str">
            <v xml:space="preserve"> SANDRA OVIEDO</v>
          </cell>
          <cell r="O95" t="str">
            <v xml:space="preserve"> </v>
          </cell>
          <cell r="P95" t="str">
            <v xml:space="preserve"> CONCURSOS PUBLICO DE MERITOS Y CONVOCATORIAS INTERNAS</v>
          </cell>
          <cell r="Q95" t="str">
            <v xml:space="preserve">  </v>
          </cell>
          <cell r="R95" t="str">
            <v xml:space="preserve"> Tramite</v>
          </cell>
          <cell r="S95" t="str">
            <v>SOLICITUD DE TRASLADO, DENTRO DEL PROCESO ORDINARIO DE TRASLADO 2018. CARPETA CON 18 FOLIOS</v>
          </cell>
          <cell r="T95" t="str">
            <v xml:space="preserve"> RECURSOS HUMANOS</v>
          </cell>
          <cell r="U95" t="str">
            <v xml:space="preserve"> </v>
          </cell>
          <cell r="V95">
            <v>0</v>
          </cell>
        </row>
        <row r="96">
          <cell r="A96" t="str">
            <v>2018PQR14551</v>
          </cell>
          <cell r="B96" t="str">
            <v>VILLAVICENCIO CABRERA, FLOR</v>
          </cell>
          <cell r="C96">
            <v>59834314</v>
          </cell>
          <cell r="D96" t="str">
            <v>Persona Natural</v>
          </cell>
          <cell r="E96">
            <v>0</v>
          </cell>
          <cell r="F96" t="str">
            <v>N/A</v>
          </cell>
          <cell r="G96">
            <v>-42</v>
          </cell>
          <cell r="H96" t="str">
            <v>MARIA RAQUEL LOZANO LASSO</v>
          </cell>
          <cell r="I96" t="str">
            <v>Asignado</v>
          </cell>
          <cell r="J96" t="str">
            <v>Personal</v>
          </cell>
          <cell r="K96" t="str">
            <v>08/01/2019</v>
          </cell>
          <cell r="L96" t="str">
            <v>23/11/2018</v>
          </cell>
          <cell r="M96" t="str">
            <v xml:space="preserve"> 26/11/2018</v>
          </cell>
          <cell r="N96" t="str">
            <v xml:space="preserve"> SANDRA OVIEDO</v>
          </cell>
          <cell r="O96" t="str">
            <v xml:space="preserve"> </v>
          </cell>
          <cell r="P96" t="str">
            <v xml:space="preserve"> SOLICITUD DE TRASLADO POR PERMUTA O POR CONVOCATORIA. </v>
          </cell>
          <cell r="Q96" t="str">
            <v xml:space="preserve">  </v>
          </cell>
          <cell r="R96" t="str">
            <v xml:space="preserve"> Tramite</v>
          </cell>
          <cell r="S96" t="str">
            <v>PROCESO ORDINARIO DE TRASLADO CC No.59834314 DE PASTO ANEXA : 30 FOLIOS</v>
          </cell>
          <cell r="T96" t="str">
            <v xml:space="preserve"> RECURSOS HUMANOS</v>
          </cell>
          <cell r="U96" t="str">
            <v xml:space="preserve"> </v>
          </cell>
          <cell r="V96">
            <v>0</v>
          </cell>
        </row>
        <row r="97">
          <cell r="A97" t="str">
            <v>2018PQR14552</v>
          </cell>
          <cell r="B97" t="str">
            <v>CULTID MARTINEZ, EDITA BERNARDA</v>
          </cell>
          <cell r="C97">
            <v>27295037</v>
          </cell>
          <cell r="D97" t="str">
            <v>Persona Natural</v>
          </cell>
          <cell r="E97" t="str">
            <v>Ciudadania General</v>
          </cell>
          <cell r="F97" t="str">
            <v>N/A</v>
          </cell>
          <cell r="G97">
            <v>-17</v>
          </cell>
          <cell r="H97" t="str">
            <v>RUBY ESPERANZA</v>
          </cell>
          <cell r="I97" t="str">
            <v>Asignado</v>
          </cell>
          <cell r="J97" t="str">
            <v>Personal</v>
          </cell>
          <cell r="K97" t="str">
            <v>14/12/2018</v>
          </cell>
          <cell r="L97" t="str">
            <v>23/11/2018</v>
          </cell>
          <cell r="M97" t="str">
            <v xml:space="preserve"> 26/11/2018</v>
          </cell>
          <cell r="N97" t="str">
            <v xml:space="preserve"> SANDRA OVIEDO</v>
          </cell>
          <cell r="O97" t="str">
            <v xml:space="preserve"> </v>
          </cell>
          <cell r="P97" t="str">
            <v xml:space="preserve"> CONCURSOS PUBLICO DE MERITOS Y CONVOCATORIAS INTERNAS</v>
          </cell>
          <cell r="Q97" t="str">
            <v xml:space="preserve">  </v>
          </cell>
          <cell r="R97" t="str">
            <v xml:space="preserve"> Tramite</v>
          </cell>
          <cell r="S97" t="str">
            <v>SOLICITUD DE TRASLADO DENTRO DEL PROCESO ORDINARIO DE TRASLADOS 2018. CARPETA CON 23 FOLIOS</v>
          </cell>
          <cell r="T97" t="str">
            <v xml:space="preserve"> RECURSOS HUMANOS</v>
          </cell>
          <cell r="U97" t="str">
            <v xml:space="preserve"> </v>
          </cell>
          <cell r="V97">
            <v>0</v>
          </cell>
        </row>
        <row r="98">
          <cell r="A98" t="str">
            <v>2018PQR14553</v>
          </cell>
          <cell r="B98" t="str">
            <v>GARCIA NARVAEZ, LILIANA DEL CARMEN</v>
          </cell>
          <cell r="C98">
            <v>59817261</v>
          </cell>
          <cell r="D98" t="str">
            <v>Persona Natural</v>
          </cell>
          <cell r="E98">
            <v>0</v>
          </cell>
          <cell r="F98" t="str">
            <v>N/A</v>
          </cell>
          <cell r="G98">
            <v>-17</v>
          </cell>
          <cell r="H98" t="str">
            <v>RUBY ESPERANZA</v>
          </cell>
          <cell r="I98" t="str">
            <v>Asignado</v>
          </cell>
          <cell r="J98" t="str">
            <v>Personal</v>
          </cell>
          <cell r="K98" t="str">
            <v>14/12/2018</v>
          </cell>
          <cell r="L98" t="str">
            <v>23/11/2018</v>
          </cell>
          <cell r="M98" t="str">
            <v xml:space="preserve"> 26/11/2018</v>
          </cell>
          <cell r="N98" t="str">
            <v xml:space="preserve"> SANDRA OVIEDO</v>
          </cell>
          <cell r="O98" t="str">
            <v xml:space="preserve"> </v>
          </cell>
          <cell r="P98" t="str">
            <v xml:space="preserve"> CONCURSOS PUBLICO DE MERITOS Y CONVOCATORIAS INTERNAS</v>
          </cell>
          <cell r="Q98" t="str">
            <v xml:space="preserve">  </v>
          </cell>
          <cell r="R98" t="str">
            <v xml:space="preserve"> Tramite</v>
          </cell>
          <cell r="S98" t="str">
            <v>SOLICITUD DE TRASLADO DENTRO DEL PROCESO ORDINARIO DE TRASLADO 2018. CARPETA CON 35 FOLIOS</v>
          </cell>
          <cell r="T98" t="str">
            <v xml:space="preserve"> RECURSOS HUMANOS</v>
          </cell>
          <cell r="U98" t="str">
            <v xml:space="preserve"> </v>
          </cell>
          <cell r="V98">
            <v>0</v>
          </cell>
        </row>
        <row r="99">
          <cell r="A99" t="str">
            <v>2018PQR14556</v>
          </cell>
          <cell r="B99" t="str">
            <v>MORAN GUERRERO, DORIS ROCIO</v>
          </cell>
          <cell r="C99">
            <v>27395377</v>
          </cell>
          <cell r="D99" t="str">
            <v>Persona Natural</v>
          </cell>
          <cell r="E99">
            <v>0</v>
          </cell>
          <cell r="F99" t="str">
            <v>N/A</v>
          </cell>
          <cell r="G99">
            <v>-42</v>
          </cell>
          <cell r="H99" t="str">
            <v>MARIA RAQUEL LOZANO LASSO</v>
          </cell>
          <cell r="I99" t="str">
            <v>Asignado</v>
          </cell>
          <cell r="J99" t="str">
            <v>Personal</v>
          </cell>
          <cell r="K99" t="str">
            <v>08/01/2019</v>
          </cell>
          <cell r="L99" t="str">
            <v>23/11/2018</v>
          </cell>
          <cell r="M99" t="str">
            <v xml:space="preserve"> 26/11/2018</v>
          </cell>
          <cell r="N99" t="str">
            <v xml:space="preserve"> SANDRA OVIEDO</v>
          </cell>
          <cell r="O99" t="str">
            <v xml:space="preserve"> </v>
          </cell>
          <cell r="P99" t="str">
            <v xml:space="preserve"> SOLICITUD DE TRASLADO POR PERMUTA O POR CONVOCATORIA. </v>
          </cell>
          <cell r="Q99" t="str">
            <v xml:space="preserve">  </v>
          </cell>
          <cell r="R99" t="str">
            <v xml:space="preserve"> Tramite</v>
          </cell>
          <cell r="S99" t="str">
            <v>PROCESO ORDINARIO DE TRASLADO CC No.27395377 DE PUPIALES  ANEXA : 15 FOLIOS</v>
          </cell>
          <cell r="T99" t="str">
            <v xml:space="preserve"> RECURSOS HUMANOS</v>
          </cell>
          <cell r="U99" t="str">
            <v xml:space="preserve"> </v>
          </cell>
          <cell r="V99">
            <v>0</v>
          </cell>
        </row>
        <row r="100">
          <cell r="A100" t="str">
            <v>2018PQR14557</v>
          </cell>
          <cell r="B100" t="str">
            <v>BASANTE CASTRO, MARIA ILBA SENETH</v>
          </cell>
          <cell r="C100">
            <v>27219109</v>
          </cell>
          <cell r="D100" t="str">
            <v>Persona Natural</v>
          </cell>
          <cell r="E100">
            <v>0</v>
          </cell>
          <cell r="F100" t="str">
            <v>N/A</v>
          </cell>
          <cell r="G100">
            <v>-42</v>
          </cell>
          <cell r="H100" t="str">
            <v>MARIA RAQUEL LOZANO LASSO</v>
          </cell>
          <cell r="I100" t="str">
            <v>Asignado</v>
          </cell>
          <cell r="J100" t="str">
            <v>Personal</v>
          </cell>
          <cell r="K100" t="str">
            <v>08/01/2019</v>
          </cell>
          <cell r="L100" t="str">
            <v>23/11/2018</v>
          </cell>
          <cell r="M100" t="str">
            <v xml:space="preserve"> 26/11/2018</v>
          </cell>
          <cell r="N100" t="str">
            <v xml:space="preserve"> SANDRA OVIEDO</v>
          </cell>
          <cell r="O100" t="str">
            <v xml:space="preserve"> </v>
          </cell>
          <cell r="P100" t="str">
            <v xml:space="preserve"> SOLICITUD DE TRASLADO POR PERMUTA O POR CONVOCATORIA. </v>
          </cell>
          <cell r="Q100" t="str">
            <v xml:space="preserve">  </v>
          </cell>
          <cell r="R100" t="str">
            <v xml:space="preserve"> Tramite</v>
          </cell>
          <cell r="S100" t="str">
            <v>PROCESO ORDINARIO DE TRASLADO CC No.27219109 DE GUAITARILLA ANEXA : 17 FOLIOS</v>
          </cell>
          <cell r="T100" t="str">
            <v xml:space="preserve"> RECURSOS HUMANOS</v>
          </cell>
          <cell r="U100" t="str">
            <v xml:space="preserve"> </v>
          </cell>
          <cell r="V100">
            <v>0</v>
          </cell>
        </row>
        <row r="101">
          <cell r="A101" t="str">
            <v>2018PQR14573</v>
          </cell>
          <cell r="B101" t="str">
            <v>IEM CIUDAD DE PASTO</v>
          </cell>
          <cell r="C101">
            <v>3121</v>
          </cell>
          <cell r="D101" t="str">
            <v>Persona Natural</v>
          </cell>
          <cell r="E101">
            <v>0</v>
          </cell>
          <cell r="F101" t="str">
            <v>Oficio</v>
          </cell>
          <cell r="G101">
            <v>-17</v>
          </cell>
          <cell r="H101" t="str">
            <v>MARIA RAQUEL LOZANO LASSO</v>
          </cell>
          <cell r="I101" t="str">
            <v>Asignado</v>
          </cell>
          <cell r="J101" t="str">
            <v>Personal</v>
          </cell>
          <cell r="K101" t="str">
            <v>14/12/2018</v>
          </cell>
          <cell r="L101" t="str">
            <v>23/11/2018</v>
          </cell>
          <cell r="M101" t="str">
            <v xml:space="preserve"> 26/11/2018</v>
          </cell>
          <cell r="N101" t="str">
            <v xml:space="preserve"> SANDRA OVIEDO</v>
          </cell>
          <cell r="O101" t="str">
            <v xml:space="preserve"> </v>
          </cell>
          <cell r="P101" t="str">
            <v xml:space="preserve"> PLANTA DE CARGOS</v>
          </cell>
          <cell r="Q101" t="str">
            <v xml:space="preserve">  </v>
          </cell>
          <cell r="R101" t="str">
            <v xml:space="preserve"> Tramite</v>
          </cell>
          <cell r="S101" t="str">
            <v>EL RECTOR JOSE VICENTE GUANCHA G. -  SOLICITO COMEDIDAMENTE SE TRAMITE EL TRASLADO DEL SEÑOR SEGUNDO GERARDO DIAZ TERAN , QUIEN ACTUALMENTE PERTENECE A LA PLANTA DE LOS DIRECTIVOS DE ESTA INSTITUCIÓN COMO COORDINADOR, Y QUIEN MEDIANTE OFICIO DEL CUAL ADJU</v>
          </cell>
          <cell r="T101" t="str">
            <v xml:space="preserve"> RECURSOS HUMANOS</v>
          </cell>
          <cell r="U101" t="str">
            <v xml:space="preserve"> </v>
          </cell>
          <cell r="V101">
            <v>0</v>
          </cell>
        </row>
        <row r="102">
          <cell r="A102" t="str">
            <v>2018PQR14577</v>
          </cell>
          <cell r="B102" t="str">
            <v>JIMENEZ, RUBIELA</v>
          </cell>
          <cell r="C102">
            <v>27285748</v>
          </cell>
          <cell r="D102" t="str">
            <v>Persona Natural</v>
          </cell>
          <cell r="E102">
            <v>0</v>
          </cell>
          <cell r="F102" t="str">
            <v>Oficio</v>
          </cell>
          <cell r="G102">
            <v>-17</v>
          </cell>
          <cell r="H102" t="str">
            <v>MARIA RAQUEL LOZANO LASSO</v>
          </cell>
          <cell r="I102" t="str">
            <v>Asignado</v>
          </cell>
          <cell r="J102" t="str">
            <v>Personal</v>
          </cell>
          <cell r="K102" t="str">
            <v>14/12/2018</v>
          </cell>
          <cell r="L102" t="str">
            <v>23/11/2018</v>
          </cell>
          <cell r="M102" t="str">
            <v xml:space="preserve"> 26/11/2018</v>
          </cell>
          <cell r="N102" t="str">
            <v xml:space="preserve"> SANDRA OVIEDO</v>
          </cell>
          <cell r="O102" t="str">
            <v xml:space="preserve"> </v>
          </cell>
          <cell r="P102" t="str">
            <v xml:space="preserve"> PLANTA DE CARGOS</v>
          </cell>
          <cell r="Q102" t="str">
            <v xml:space="preserve">  </v>
          </cell>
          <cell r="R102" t="str">
            <v xml:space="preserve"> Tramite</v>
          </cell>
          <cell r="S102" t="str">
            <v>Y OTROS  PADRES DE FAMILIA DE LA IEM LUIS DELFIN INSUASTY INEM PASTO -  REFERENCIA:  SOLICITUD CONTINUIDAD RECTOR COLEGIO INEM JAIRO RICARDO BOLAÑOS PAZMIÑO QUIEN HA DESEMPEÑADO  UNA GRAN LABOR HA ADELANTADO GRANDES PROYECTOS QUE HAN MEJORADO EL ÁREA ADMI</v>
          </cell>
          <cell r="T102" t="str">
            <v xml:space="preserve"> RECURSOS HUMANOS</v>
          </cell>
          <cell r="U102" t="str">
            <v xml:space="preserve"> </v>
          </cell>
          <cell r="V102">
            <v>0</v>
          </cell>
        </row>
        <row r="103">
          <cell r="A103" t="str">
            <v>2018PQR14611</v>
          </cell>
          <cell r="B103" t="str">
            <v>YEPES SEVILLANO, JESUS FABRICIO</v>
          </cell>
          <cell r="C103">
            <v>13053676</v>
          </cell>
          <cell r="D103" t="str">
            <v>Persona Natural</v>
          </cell>
          <cell r="E103">
            <v>0</v>
          </cell>
          <cell r="F103" t="str">
            <v>N/A</v>
          </cell>
          <cell r="G103">
            <v>-43</v>
          </cell>
          <cell r="H103" t="str">
            <v>MARIA RAQUEL LOZANO LASSO</v>
          </cell>
          <cell r="I103" t="str">
            <v>Asignado</v>
          </cell>
          <cell r="J103" t="str">
            <v>Personal</v>
          </cell>
          <cell r="K103" t="str">
            <v>09/01/2019</v>
          </cell>
          <cell r="L103" t="str">
            <v>26/11/2018</v>
          </cell>
          <cell r="M103" t="str">
            <v xml:space="preserve"> 27/11/2018</v>
          </cell>
          <cell r="N103" t="str">
            <v xml:space="preserve"> SANDRA OVIEDO</v>
          </cell>
          <cell r="O103" t="str">
            <v xml:space="preserve"> </v>
          </cell>
          <cell r="P103" t="str">
            <v xml:space="preserve"> SOLICITUD DE TRASLADO POR PERMUTA O POR CONVOCATORIA. </v>
          </cell>
          <cell r="Q103" t="str">
            <v xml:space="preserve">  </v>
          </cell>
          <cell r="R103" t="str">
            <v xml:space="preserve"> Tramite</v>
          </cell>
          <cell r="S103" t="str">
            <v>PROCESO ORDINARIO DE TRASLADO CC No.13053676 DE TUMACO ANEXA : 20  FOLIOS</v>
          </cell>
          <cell r="T103" t="str">
            <v xml:space="preserve"> RECURSOS HUMANOS</v>
          </cell>
          <cell r="U103" t="str">
            <v xml:space="preserve"> </v>
          </cell>
          <cell r="V103">
            <v>0</v>
          </cell>
        </row>
        <row r="104">
          <cell r="A104" t="str">
            <v>2018PQR14613</v>
          </cell>
          <cell r="B104" t="str">
            <v>MUESES INAGAN, ROSA NELLY</v>
          </cell>
          <cell r="C104">
            <v>30740450</v>
          </cell>
          <cell r="D104" t="str">
            <v>Persona Natural</v>
          </cell>
          <cell r="E104">
            <v>0</v>
          </cell>
          <cell r="F104" t="str">
            <v>N/A</v>
          </cell>
          <cell r="G104">
            <v>-43</v>
          </cell>
          <cell r="H104" t="str">
            <v>MARIA RAQUEL LOZANO LASSO</v>
          </cell>
          <cell r="I104" t="str">
            <v>Asignado</v>
          </cell>
          <cell r="J104" t="str">
            <v>Personal</v>
          </cell>
          <cell r="K104" t="str">
            <v>09/01/2019</v>
          </cell>
          <cell r="L104" t="str">
            <v>26/11/2018</v>
          </cell>
          <cell r="M104" t="str">
            <v xml:space="preserve"> 27/11/2018</v>
          </cell>
          <cell r="N104" t="str">
            <v xml:space="preserve"> SANDRA OVIEDO</v>
          </cell>
          <cell r="O104" t="str">
            <v xml:space="preserve"> </v>
          </cell>
          <cell r="P104" t="str">
            <v xml:space="preserve"> SOLICITUD DE TRASLADO POR PERMUTA O POR CONVOCATORIA. </v>
          </cell>
          <cell r="Q104" t="str">
            <v xml:space="preserve">  </v>
          </cell>
          <cell r="R104" t="str">
            <v xml:space="preserve"> Tramite</v>
          </cell>
          <cell r="S104" t="str">
            <v>PROCESO ORDINARIO DE TRASLADO CC No.30740450 DE PASTO ANEXA : 22  FOLIOS</v>
          </cell>
          <cell r="T104" t="str">
            <v xml:space="preserve"> RECURSOS HUMANOS</v>
          </cell>
          <cell r="U104" t="str">
            <v xml:space="preserve"> </v>
          </cell>
          <cell r="V104">
            <v>0</v>
          </cell>
        </row>
        <row r="105">
          <cell r="A105" t="str">
            <v>2018PQR14614</v>
          </cell>
          <cell r="B105" t="str">
            <v>BOLAÑOS VALLEJOS, LADY AMADIS</v>
          </cell>
          <cell r="C105">
            <v>59314541</v>
          </cell>
          <cell r="D105" t="str">
            <v>Persona Natural</v>
          </cell>
          <cell r="E105" t="str">
            <v>Docente</v>
          </cell>
          <cell r="F105" t="str">
            <v>N/A</v>
          </cell>
          <cell r="G105">
            <v>-43</v>
          </cell>
          <cell r="H105" t="str">
            <v>MARIA RAQUEL LOZANO LASSO</v>
          </cell>
          <cell r="I105" t="str">
            <v>Asignado</v>
          </cell>
          <cell r="J105" t="str">
            <v>Personal</v>
          </cell>
          <cell r="K105" t="str">
            <v>09/01/2019</v>
          </cell>
          <cell r="L105" t="str">
            <v>26/11/2018</v>
          </cell>
          <cell r="M105" t="str">
            <v xml:space="preserve"> 27/11/2018</v>
          </cell>
          <cell r="N105" t="str">
            <v xml:space="preserve"> SANDRA OVIEDO</v>
          </cell>
          <cell r="O105" t="str">
            <v xml:space="preserve"> </v>
          </cell>
          <cell r="P105" t="str">
            <v xml:space="preserve"> SOLICITUD DE TRASLADO POR PERMUTA O POR CONVOCATORIA. </v>
          </cell>
          <cell r="Q105" t="str">
            <v xml:space="preserve">  </v>
          </cell>
          <cell r="R105" t="str">
            <v xml:space="preserve"> Tramite</v>
          </cell>
          <cell r="S105" t="str">
            <v>PROCESO ORDINARIO DE TRASLADO CC No.59314541 DE PASTO ANEXA : 36 FOLIOS</v>
          </cell>
          <cell r="T105" t="str">
            <v xml:space="preserve"> RECURSOS HUMANOS</v>
          </cell>
          <cell r="U105" t="str">
            <v xml:space="preserve"> </v>
          </cell>
          <cell r="V105">
            <v>0</v>
          </cell>
        </row>
        <row r="106">
          <cell r="A106" t="str">
            <v>2018PQR14615</v>
          </cell>
          <cell r="B106" t="str">
            <v>VELASCO OLIVA, CARLOS EDUARDO</v>
          </cell>
          <cell r="C106">
            <v>12987446</v>
          </cell>
          <cell r="D106" t="str">
            <v>Persona Natural</v>
          </cell>
          <cell r="E106">
            <v>0</v>
          </cell>
          <cell r="F106" t="str">
            <v>N/A</v>
          </cell>
          <cell r="G106">
            <v>-20</v>
          </cell>
          <cell r="H106" t="str">
            <v>RUBY ESPERANZA</v>
          </cell>
          <cell r="I106" t="str">
            <v>Asignado</v>
          </cell>
          <cell r="J106" t="str">
            <v>Personal</v>
          </cell>
          <cell r="K106" t="str">
            <v>17/12/2018</v>
          </cell>
          <cell r="L106" t="str">
            <v>26/11/2018</v>
          </cell>
          <cell r="M106" t="str">
            <v xml:space="preserve"> 26/11/2018</v>
          </cell>
          <cell r="N106" t="str">
            <v xml:space="preserve"> SANDRA OVIEDO</v>
          </cell>
          <cell r="O106" t="str">
            <v xml:space="preserve"> </v>
          </cell>
          <cell r="P106" t="str">
            <v xml:space="preserve"> CONCURSOS PUBLICO DE MERITOS Y CONVOCATORIAS INTERNAS</v>
          </cell>
          <cell r="Q106" t="str">
            <v xml:space="preserve">  </v>
          </cell>
          <cell r="R106" t="str">
            <v xml:space="preserve"> Tramite</v>
          </cell>
          <cell r="S106" t="str">
            <v>Solicitud de traslado, proceso ordinario de traslado.  El señor CARLOS OLIVA VELASCO  presenta documentacion para el proceso en referencia.</v>
          </cell>
          <cell r="T106" t="str">
            <v xml:space="preserve"> RECURSOS HUMANOS</v>
          </cell>
          <cell r="U106" t="str">
            <v xml:space="preserve"> </v>
          </cell>
          <cell r="V106">
            <v>0</v>
          </cell>
        </row>
        <row r="107">
          <cell r="A107" t="str">
            <v>2018PQR14616</v>
          </cell>
          <cell r="B107" t="str">
            <v>VELASCO, MARIO EUGENIO</v>
          </cell>
          <cell r="C107">
            <v>98379184</v>
          </cell>
          <cell r="D107" t="str">
            <v>Persona Natural</v>
          </cell>
          <cell r="E107">
            <v>0</v>
          </cell>
          <cell r="F107" t="str">
            <v>N/A</v>
          </cell>
          <cell r="G107">
            <v>-43</v>
          </cell>
          <cell r="H107" t="str">
            <v>MARIA RAQUEL LOZANO LASSO</v>
          </cell>
          <cell r="I107" t="str">
            <v>Asignado</v>
          </cell>
          <cell r="J107" t="str">
            <v>Personal</v>
          </cell>
          <cell r="K107" t="str">
            <v>09/01/2019</v>
          </cell>
          <cell r="L107" t="str">
            <v>26/11/2018</v>
          </cell>
          <cell r="M107" t="str">
            <v xml:space="preserve"> 26/11/2018</v>
          </cell>
          <cell r="N107" t="str">
            <v xml:space="preserve"> SANDRA OVIEDO</v>
          </cell>
          <cell r="O107" t="str">
            <v xml:space="preserve"> </v>
          </cell>
          <cell r="P107" t="str">
            <v xml:space="preserve"> SOLICITUD DE TRASLADO POR PERMUTA O POR CONVOCATORIA. </v>
          </cell>
          <cell r="Q107" t="str">
            <v xml:space="preserve">  </v>
          </cell>
          <cell r="R107" t="str">
            <v xml:space="preserve"> Tramite</v>
          </cell>
          <cell r="S107" t="str">
            <v>PROCESO ORDINARIO DE TRASLADO CC No.98379184 DE PASTO ANEXA : 55 FOLIOS</v>
          </cell>
          <cell r="T107" t="str">
            <v xml:space="preserve"> RECURSOS HUMANOS</v>
          </cell>
          <cell r="U107" t="str">
            <v xml:space="preserve"> </v>
          </cell>
          <cell r="V107">
            <v>0</v>
          </cell>
        </row>
        <row r="108">
          <cell r="A108" t="str">
            <v>2018PQR14617</v>
          </cell>
          <cell r="B108" t="str">
            <v>REYES CAICEDO, ACENETH ISABEL</v>
          </cell>
          <cell r="C108">
            <v>30745471</v>
          </cell>
          <cell r="D108" t="str">
            <v>Persona Natural</v>
          </cell>
          <cell r="E108">
            <v>0</v>
          </cell>
          <cell r="F108" t="str">
            <v>N/A</v>
          </cell>
          <cell r="G108">
            <v>-43</v>
          </cell>
          <cell r="H108" t="str">
            <v>MARIA RAQUEL LOZANO LASSO</v>
          </cell>
          <cell r="I108" t="str">
            <v>Asignado</v>
          </cell>
          <cell r="J108" t="str">
            <v>Personal</v>
          </cell>
          <cell r="K108" t="str">
            <v>09/01/2019</v>
          </cell>
          <cell r="L108" t="str">
            <v>26/11/2018</v>
          </cell>
          <cell r="M108" t="str">
            <v xml:space="preserve"> 26/11/2018</v>
          </cell>
          <cell r="N108" t="str">
            <v xml:space="preserve"> SANDRA OVIEDO</v>
          </cell>
          <cell r="O108" t="str">
            <v xml:space="preserve"> </v>
          </cell>
          <cell r="P108" t="str">
            <v xml:space="preserve"> SOLICITUD DE TRASLADO POR PERMUTA O POR CONVOCATORIA. </v>
          </cell>
          <cell r="Q108" t="str">
            <v xml:space="preserve">  </v>
          </cell>
          <cell r="R108" t="str">
            <v xml:space="preserve"> Tramite</v>
          </cell>
          <cell r="S108" t="str">
            <v>PROCESO ORDINARIO DE TRASLADO CC No.30745471 DE PASTO ANEXA : 13  FOLIOS</v>
          </cell>
          <cell r="T108" t="str">
            <v xml:space="preserve"> RECURSOS HUMANOS</v>
          </cell>
          <cell r="U108" t="str">
            <v xml:space="preserve"> </v>
          </cell>
          <cell r="V108">
            <v>0</v>
          </cell>
        </row>
        <row r="109">
          <cell r="A109" t="str">
            <v>2018PQR14618</v>
          </cell>
          <cell r="B109" t="str">
            <v>ERASO, JORGE ALBERTO</v>
          </cell>
          <cell r="C109">
            <v>12977419</v>
          </cell>
          <cell r="D109" t="str">
            <v>Persona Natural</v>
          </cell>
          <cell r="E109">
            <v>0</v>
          </cell>
          <cell r="F109" t="str">
            <v>N/A</v>
          </cell>
          <cell r="G109">
            <v>-43</v>
          </cell>
          <cell r="H109" t="str">
            <v>MARIA RAQUEL LOZANO LASSO</v>
          </cell>
          <cell r="I109" t="str">
            <v>Asignado</v>
          </cell>
          <cell r="J109" t="str">
            <v>Personal</v>
          </cell>
          <cell r="K109" t="str">
            <v>09/01/2019</v>
          </cell>
          <cell r="L109" t="str">
            <v>26/11/2018</v>
          </cell>
          <cell r="M109" t="str">
            <v xml:space="preserve"> 26/11/2018</v>
          </cell>
          <cell r="N109" t="str">
            <v xml:space="preserve"> SANDRA OVIEDO</v>
          </cell>
          <cell r="O109" t="str">
            <v xml:space="preserve"> </v>
          </cell>
          <cell r="P109" t="str">
            <v xml:space="preserve"> SOLICITUD DE TRASLADO POR PERMUTA O POR CONVOCATORIA. </v>
          </cell>
          <cell r="Q109" t="str">
            <v xml:space="preserve">  </v>
          </cell>
          <cell r="R109" t="str">
            <v xml:space="preserve"> Tramite</v>
          </cell>
          <cell r="S109" t="str">
            <v>PROCESO ORDINARIO DE TRASLADO CC No.12977419 DE PASTO ANEXA : 28  FOLIOS</v>
          </cell>
          <cell r="T109" t="str">
            <v xml:space="preserve"> RECURSOS HUMANOS</v>
          </cell>
          <cell r="U109" t="str">
            <v xml:space="preserve"> </v>
          </cell>
          <cell r="V109">
            <v>0</v>
          </cell>
        </row>
        <row r="110">
          <cell r="A110" t="str">
            <v>2018PQR14619</v>
          </cell>
          <cell r="B110" t="str">
            <v>BENAVIDES BARCENAS, VICENTE LEONARDO</v>
          </cell>
          <cell r="C110">
            <v>87530514</v>
          </cell>
          <cell r="D110" t="str">
            <v>Persona Natural</v>
          </cell>
          <cell r="E110">
            <v>0</v>
          </cell>
          <cell r="F110" t="str">
            <v>N/A</v>
          </cell>
          <cell r="G110">
            <v>-43</v>
          </cell>
          <cell r="H110" t="str">
            <v>MARIA RAQUEL LOZANO LASSO</v>
          </cell>
          <cell r="I110" t="str">
            <v>Asignado</v>
          </cell>
          <cell r="J110" t="str">
            <v>Personal</v>
          </cell>
          <cell r="K110" t="str">
            <v>09/01/2019</v>
          </cell>
          <cell r="L110" t="str">
            <v>26/11/2018</v>
          </cell>
          <cell r="M110" t="str">
            <v xml:space="preserve"> 26/11/2018</v>
          </cell>
          <cell r="N110" t="str">
            <v xml:space="preserve"> SANDRA OVIEDO</v>
          </cell>
          <cell r="O110" t="str">
            <v xml:space="preserve"> </v>
          </cell>
          <cell r="P110" t="str">
            <v xml:space="preserve"> SOLICITUD DE TRASLADO POR PERMUTA O POR CONVOCATORIA. </v>
          </cell>
          <cell r="Q110" t="str">
            <v xml:space="preserve">  </v>
          </cell>
          <cell r="R110" t="str">
            <v xml:space="preserve"> Tramite</v>
          </cell>
          <cell r="S110" t="str">
            <v>PROCESO ORDINARIO DE TRASLADO CC No.87530514 DE GUAITARILLA ANEXA : 53  FOLIOS</v>
          </cell>
          <cell r="T110" t="str">
            <v xml:space="preserve"> RECURSOS HUMANOS</v>
          </cell>
          <cell r="U110" t="str">
            <v xml:space="preserve"> </v>
          </cell>
          <cell r="V110">
            <v>0</v>
          </cell>
        </row>
        <row r="111">
          <cell r="A111" t="str">
            <v>2018PQR14620</v>
          </cell>
          <cell r="B111" t="str">
            <v>VILLOTA MORENO, CARLOS ALBERTO</v>
          </cell>
          <cell r="C111">
            <v>12992132</v>
          </cell>
          <cell r="D111" t="str">
            <v>Persona Natural</v>
          </cell>
          <cell r="E111">
            <v>0</v>
          </cell>
          <cell r="F111" t="str">
            <v>N/A</v>
          </cell>
          <cell r="G111">
            <v>-43</v>
          </cell>
          <cell r="H111" t="str">
            <v>MARIA RAQUEL LOZANO LASSO</v>
          </cell>
          <cell r="I111" t="str">
            <v>Asignado</v>
          </cell>
          <cell r="J111" t="str">
            <v>Personal</v>
          </cell>
          <cell r="K111" t="str">
            <v>09/01/2019</v>
          </cell>
          <cell r="L111" t="str">
            <v>26/11/2018</v>
          </cell>
          <cell r="M111" t="str">
            <v xml:space="preserve"> 26/11/2018</v>
          </cell>
          <cell r="N111" t="str">
            <v xml:space="preserve"> SANDRA OVIEDO</v>
          </cell>
          <cell r="O111" t="str">
            <v xml:space="preserve"> </v>
          </cell>
          <cell r="P111" t="str">
            <v xml:space="preserve"> SOLICITUD DE TRASLADO POR PERMUTA O POR CONVOCATORIA. </v>
          </cell>
          <cell r="Q111" t="str">
            <v xml:space="preserve">  </v>
          </cell>
          <cell r="R111" t="str">
            <v xml:space="preserve"> Tramite</v>
          </cell>
          <cell r="S111" t="str">
            <v>PROCESO ORDINARIO DE TRASLADO CC No.12992132 DE PASTO ANEXA : 18  FOLIOS</v>
          </cell>
          <cell r="T111" t="str">
            <v xml:space="preserve"> RECURSOS HUMANOS</v>
          </cell>
          <cell r="U111" t="str">
            <v xml:space="preserve"> </v>
          </cell>
          <cell r="V111">
            <v>0</v>
          </cell>
        </row>
        <row r="112">
          <cell r="A112" t="str">
            <v>2018PQR14621</v>
          </cell>
          <cell r="B112" t="str">
            <v>ESCOBAR RUEDA, FERNANDA BEATRIZ</v>
          </cell>
          <cell r="C112">
            <v>27174906</v>
          </cell>
          <cell r="D112" t="str">
            <v>Persona Natural</v>
          </cell>
          <cell r="E112" t="str">
            <v>Docente</v>
          </cell>
          <cell r="F112" t="str">
            <v>N/A</v>
          </cell>
          <cell r="G112">
            <v>-20</v>
          </cell>
          <cell r="H112" t="str">
            <v>RUBY ESPERANZA</v>
          </cell>
          <cell r="I112" t="str">
            <v>Asignado</v>
          </cell>
          <cell r="J112" t="str">
            <v>Personal</v>
          </cell>
          <cell r="K112" t="str">
            <v>17/12/2018</v>
          </cell>
          <cell r="L112" t="str">
            <v>26/11/2018</v>
          </cell>
          <cell r="M112" t="str">
            <v xml:space="preserve"> 26/11/2018</v>
          </cell>
          <cell r="N112" t="str">
            <v xml:space="preserve"> SANDRA OVIEDO</v>
          </cell>
          <cell r="O112" t="str">
            <v xml:space="preserve"> </v>
          </cell>
          <cell r="P112" t="str">
            <v xml:space="preserve"> CONCURSOS PUBLICO DE MERITOS Y CONVOCATORIAS INTERNAS</v>
          </cell>
          <cell r="Q112" t="str">
            <v xml:space="preserve">  </v>
          </cell>
          <cell r="R112" t="str">
            <v xml:space="preserve"> Tramite</v>
          </cell>
          <cell r="S112" t="str">
            <v>proceso ordinario de traslado. La señora Fernanda Escobar presenta documentacion para el proceso ordinario de traslado. Presenta ademas de los documentos un cd referente a epicrisis</v>
          </cell>
          <cell r="T112" t="str">
            <v xml:space="preserve"> RECURSOS HUMANOS</v>
          </cell>
          <cell r="U112" t="str">
            <v xml:space="preserve"> </v>
          </cell>
          <cell r="V112">
            <v>0</v>
          </cell>
        </row>
        <row r="113">
          <cell r="A113" t="str">
            <v>2018PQR14622</v>
          </cell>
          <cell r="B113" t="str">
            <v>PANTOJA NOGUERA, MYRIAM TERESA</v>
          </cell>
          <cell r="C113">
            <v>27535533</v>
          </cell>
          <cell r="D113" t="str">
            <v>Persona Natural</v>
          </cell>
          <cell r="E113">
            <v>0</v>
          </cell>
          <cell r="F113" t="str">
            <v>N/A</v>
          </cell>
          <cell r="G113">
            <v>-43</v>
          </cell>
          <cell r="H113" t="str">
            <v>MARIA RAQUEL LOZANO LASSO</v>
          </cell>
          <cell r="I113" t="str">
            <v>Asignado</v>
          </cell>
          <cell r="J113" t="str">
            <v>Personal</v>
          </cell>
          <cell r="K113" t="str">
            <v>09/01/2019</v>
          </cell>
          <cell r="L113" t="str">
            <v>26/11/2018</v>
          </cell>
          <cell r="M113" t="str">
            <v xml:space="preserve"> 26/11/2018</v>
          </cell>
          <cell r="N113" t="str">
            <v xml:space="preserve"> SANDRA OVIEDO</v>
          </cell>
          <cell r="O113" t="str">
            <v xml:space="preserve"> </v>
          </cell>
          <cell r="P113" t="str">
            <v xml:space="preserve"> SOLICITUD DE TRASLADO POR PERMUTA O POR CONVOCATORIA. </v>
          </cell>
          <cell r="Q113" t="str">
            <v xml:space="preserve">  </v>
          </cell>
          <cell r="R113" t="str">
            <v xml:space="preserve"> Tramite</v>
          </cell>
          <cell r="S113" t="str">
            <v>PROCESO ORDINARIO DE TRASLADO CC No.27535533 DE TUQUERRES ANEXA : 13  FOLIOS</v>
          </cell>
          <cell r="T113" t="str">
            <v xml:space="preserve"> RECURSOS HUMANOS</v>
          </cell>
          <cell r="U113" t="str">
            <v xml:space="preserve"> </v>
          </cell>
          <cell r="V113">
            <v>0</v>
          </cell>
        </row>
        <row r="114">
          <cell r="A114" t="str">
            <v>2018PQR14623</v>
          </cell>
          <cell r="B114" t="str">
            <v>PAZ BURBANO, MARIA EUGENIA</v>
          </cell>
          <cell r="C114">
            <v>27141110</v>
          </cell>
          <cell r="D114" t="str">
            <v>Persona Natural</v>
          </cell>
          <cell r="E114">
            <v>0</v>
          </cell>
          <cell r="F114" t="str">
            <v>N/A</v>
          </cell>
          <cell r="G114">
            <v>-20</v>
          </cell>
          <cell r="H114" t="str">
            <v>RUBY ESPERANZA</v>
          </cell>
          <cell r="I114" t="str">
            <v>Asignado</v>
          </cell>
          <cell r="J114" t="str">
            <v>Personal</v>
          </cell>
          <cell r="K114" t="str">
            <v>17/12/2018</v>
          </cell>
          <cell r="L114" t="str">
            <v>26/11/2018</v>
          </cell>
          <cell r="M114" t="str">
            <v xml:space="preserve"> 26/11/2018</v>
          </cell>
          <cell r="N114" t="str">
            <v xml:space="preserve"> SANDRA OVIEDO</v>
          </cell>
          <cell r="O114" t="str">
            <v xml:space="preserve"> </v>
          </cell>
          <cell r="P114" t="str">
            <v xml:space="preserve"> CONCURSOS PUBLICO DE MERITOS Y CONVOCATORIAS INTERNAS</v>
          </cell>
          <cell r="Q114" t="str">
            <v xml:space="preserve">  </v>
          </cell>
          <cell r="R114" t="str">
            <v xml:space="preserve"> Tramite</v>
          </cell>
          <cell r="S114" t="str">
            <v>SOLICITUD DE TRASLADO – PROCESO ORDINARIO DE TRASLADOS 2018  - CARPETA CON 34 FOLIOS</v>
          </cell>
          <cell r="T114" t="str">
            <v xml:space="preserve"> RECURSOS HUMANOS</v>
          </cell>
          <cell r="U114" t="str">
            <v xml:space="preserve"> </v>
          </cell>
          <cell r="V114">
            <v>0</v>
          </cell>
        </row>
        <row r="115">
          <cell r="A115" t="str">
            <v>2018PQR14624</v>
          </cell>
          <cell r="B115" t="str">
            <v>GOMEZ, MARTHA PATRICIA</v>
          </cell>
          <cell r="C115">
            <v>27279220</v>
          </cell>
          <cell r="D115" t="str">
            <v>Persona Natural</v>
          </cell>
          <cell r="E115">
            <v>0</v>
          </cell>
          <cell r="F115" t="str">
            <v>N/A</v>
          </cell>
          <cell r="G115">
            <v>-43</v>
          </cell>
          <cell r="H115" t="str">
            <v>MARIA RAQUEL LOZANO LASSO</v>
          </cell>
          <cell r="I115" t="str">
            <v>Asignado</v>
          </cell>
          <cell r="J115" t="str">
            <v>Personal</v>
          </cell>
          <cell r="K115" t="str">
            <v>09/01/2019</v>
          </cell>
          <cell r="L115" t="str">
            <v>26/11/2018</v>
          </cell>
          <cell r="M115" t="str">
            <v xml:space="preserve"> 26/11/2018</v>
          </cell>
          <cell r="N115" t="str">
            <v xml:space="preserve"> SANDRA OVIEDO</v>
          </cell>
          <cell r="O115" t="str">
            <v xml:space="preserve"> </v>
          </cell>
          <cell r="P115" t="str">
            <v xml:space="preserve"> SOLICITUD DE TRASLADO POR PERMUTA O POR CONVOCATORIA. </v>
          </cell>
          <cell r="Q115" t="str">
            <v xml:space="preserve">  </v>
          </cell>
          <cell r="R115" t="str">
            <v xml:space="preserve"> Tramite</v>
          </cell>
          <cell r="S115" t="str">
            <v>PROCESO ORDINARIO DE TRASLADO CC No.27279220 DE BELEN (N) ANEXA :  22  FOLIOS Y UN CD</v>
          </cell>
          <cell r="T115" t="str">
            <v xml:space="preserve"> RECURSOS HUMANOS</v>
          </cell>
          <cell r="U115" t="str">
            <v xml:space="preserve"> </v>
          </cell>
          <cell r="V115">
            <v>0</v>
          </cell>
        </row>
        <row r="116">
          <cell r="A116" t="str">
            <v>2018PQR14625</v>
          </cell>
          <cell r="B116" t="str">
            <v>MONCAYO JOSSA, TERESA DE  JESUS</v>
          </cell>
          <cell r="C116">
            <v>27087998</v>
          </cell>
          <cell r="D116" t="str">
            <v>Persona Natural</v>
          </cell>
          <cell r="E116" t="str">
            <v>Docente</v>
          </cell>
          <cell r="F116" t="str">
            <v>N/A</v>
          </cell>
          <cell r="G116">
            <v>-20</v>
          </cell>
          <cell r="H116" t="str">
            <v>RUBY ESPERANZA</v>
          </cell>
          <cell r="I116" t="str">
            <v>Asignado</v>
          </cell>
          <cell r="J116" t="str">
            <v>Personal</v>
          </cell>
          <cell r="K116" t="str">
            <v>17/12/2018</v>
          </cell>
          <cell r="L116" t="str">
            <v>26/11/2018</v>
          </cell>
          <cell r="M116" t="str">
            <v xml:space="preserve"> 26/11/2018</v>
          </cell>
          <cell r="N116" t="str">
            <v xml:space="preserve"> SANDRA OVIEDO</v>
          </cell>
          <cell r="O116" t="str">
            <v xml:space="preserve"> </v>
          </cell>
          <cell r="P116" t="str">
            <v xml:space="preserve"> CONCURSOS PUBLICO DE MERITOS Y CONVOCATORIAS INTERNAS</v>
          </cell>
          <cell r="Q116" t="str">
            <v xml:space="preserve">  </v>
          </cell>
          <cell r="R116" t="str">
            <v xml:space="preserve"> Tramite</v>
          </cell>
          <cell r="S116" t="str">
            <v>proceso ordinario de traslado. la señora Teresa de Jesus Moncayo Jossa,  presenta documentación para el proceso ordinario de traslado en referencia.</v>
          </cell>
          <cell r="T116" t="str">
            <v xml:space="preserve"> RECURSOS HUMANOS</v>
          </cell>
          <cell r="U116" t="str">
            <v xml:space="preserve"> </v>
          </cell>
          <cell r="V116">
            <v>0</v>
          </cell>
        </row>
        <row r="117">
          <cell r="A117" t="str">
            <v>2018PQR14626</v>
          </cell>
          <cell r="B117" t="str">
            <v>ARGOTY ROMO, SANDRA RUBIELA</v>
          </cell>
          <cell r="C117">
            <v>27272607</v>
          </cell>
          <cell r="D117" t="str">
            <v>Persona Natural</v>
          </cell>
          <cell r="E117" t="str">
            <v>Ciudadania General</v>
          </cell>
          <cell r="F117" t="str">
            <v>N/A</v>
          </cell>
          <cell r="G117">
            <v>-20</v>
          </cell>
          <cell r="H117" t="str">
            <v>RUBY ESPERANZA</v>
          </cell>
          <cell r="I117" t="str">
            <v>Asignado</v>
          </cell>
          <cell r="J117" t="str">
            <v>Personal</v>
          </cell>
          <cell r="K117" t="str">
            <v>17/12/2018</v>
          </cell>
          <cell r="L117" t="str">
            <v>26/11/2018</v>
          </cell>
          <cell r="M117" t="str">
            <v xml:space="preserve"> 26/11/2018</v>
          </cell>
          <cell r="N117" t="str">
            <v xml:space="preserve"> SANDRA OVIEDO</v>
          </cell>
          <cell r="O117" t="str">
            <v xml:space="preserve"> </v>
          </cell>
          <cell r="P117" t="str">
            <v xml:space="preserve"> CONCURSOS PUBLICO DE MERITOS Y CONVOCATORIAS INTERNAS</v>
          </cell>
          <cell r="Q117" t="str">
            <v xml:space="preserve">  </v>
          </cell>
          <cell r="R117" t="str">
            <v xml:space="preserve"> Tramite</v>
          </cell>
          <cell r="S117" t="str">
            <v>SOLICITUD DE TRASLADO – PROCESO ORDINARIO DE TRASLADOS 2018. CARPETA CON 22 FOLIOS</v>
          </cell>
          <cell r="T117" t="str">
            <v xml:space="preserve"> RECURSOS HUMANOS</v>
          </cell>
          <cell r="U117" t="str">
            <v xml:space="preserve"> </v>
          </cell>
          <cell r="V117">
            <v>0</v>
          </cell>
        </row>
        <row r="118">
          <cell r="A118" t="str">
            <v>2018PQR14627</v>
          </cell>
          <cell r="B118" t="str">
            <v>GUAPUCAL CUASANCHIR, ROSALBA</v>
          </cell>
          <cell r="C118">
            <v>27160254</v>
          </cell>
          <cell r="D118" t="str">
            <v>Persona Natural</v>
          </cell>
          <cell r="E118" t="str">
            <v>Ciudadania General</v>
          </cell>
          <cell r="F118" t="str">
            <v>N/A</v>
          </cell>
          <cell r="G118">
            <v>-20</v>
          </cell>
          <cell r="H118" t="str">
            <v>RUBY ESPERANZA</v>
          </cell>
          <cell r="I118" t="str">
            <v>Asignado</v>
          </cell>
          <cell r="J118" t="str">
            <v>Personal</v>
          </cell>
          <cell r="K118" t="str">
            <v>17/12/2018</v>
          </cell>
          <cell r="L118" t="str">
            <v>26/11/2018</v>
          </cell>
          <cell r="M118" t="str">
            <v xml:space="preserve"> 26/11/2018</v>
          </cell>
          <cell r="N118" t="str">
            <v xml:space="preserve"> SANDRA OVIEDO</v>
          </cell>
          <cell r="O118" t="str">
            <v xml:space="preserve"> </v>
          </cell>
          <cell r="P118" t="str">
            <v xml:space="preserve"> CONCURSOS PUBLICO DE MERITOS Y CONVOCATORIAS INTERNAS</v>
          </cell>
          <cell r="Q118" t="str">
            <v xml:space="preserve">  </v>
          </cell>
          <cell r="R118" t="str">
            <v xml:space="preserve"> Tramite</v>
          </cell>
          <cell r="S118" t="str">
            <v>SOLICITUD DE TRASLADO – PROCESO ORDINARIO DE TRASLADOS 2018 - CARPETA CON 51 FOLIOS</v>
          </cell>
          <cell r="T118" t="str">
            <v xml:space="preserve"> RECURSOS HUMANOS</v>
          </cell>
          <cell r="U118" t="str">
            <v xml:space="preserve"> </v>
          </cell>
          <cell r="V118">
            <v>0</v>
          </cell>
        </row>
        <row r="119">
          <cell r="A119" t="str">
            <v>2018PQR14628</v>
          </cell>
          <cell r="B119" t="str">
            <v>CABRERA ARCOS, JESUS EDWIN</v>
          </cell>
          <cell r="C119">
            <v>98396151</v>
          </cell>
          <cell r="D119" t="str">
            <v>Persona Natural</v>
          </cell>
          <cell r="E119">
            <v>0</v>
          </cell>
          <cell r="F119" t="str">
            <v>N/A</v>
          </cell>
          <cell r="G119">
            <v>-43</v>
          </cell>
          <cell r="H119" t="str">
            <v>MARIA RAQUEL LOZANO LASSO</v>
          </cell>
          <cell r="I119" t="str">
            <v>Asignado</v>
          </cell>
          <cell r="J119" t="str">
            <v>Personal</v>
          </cell>
          <cell r="K119" t="str">
            <v>09/01/2019</v>
          </cell>
          <cell r="L119" t="str">
            <v>26/11/2018</v>
          </cell>
          <cell r="M119" t="str">
            <v xml:space="preserve"> 26/11/2018</v>
          </cell>
          <cell r="N119" t="str">
            <v xml:space="preserve"> SANDRA OVIEDO</v>
          </cell>
          <cell r="O119" t="str">
            <v xml:space="preserve"> </v>
          </cell>
          <cell r="P119" t="str">
            <v xml:space="preserve"> SOLICITUD DE TRASLADO POR PERMUTA O POR CONVOCATORIA. </v>
          </cell>
          <cell r="Q119" t="str">
            <v xml:space="preserve">  </v>
          </cell>
          <cell r="R119" t="str">
            <v xml:space="preserve"> Tramite</v>
          </cell>
          <cell r="S119" t="str">
            <v>PROCESO ORDINARIO DE TRASLADO CC No.98396151 DE PASTO ANEXA : 44  FOLIOS</v>
          </cell>
          <cell r="T119" t="str">
            <v xml:space="preserve"> RECURSOS HUMANOS</v>
          </cell>
          <cell r="U119" t="str">
            <v xml:space="preserve"> </v>
          </cell>
          <cell r="V119">
            <v>0</v>
          </cell>
        </row>
        <row r="120">
          <cell r="A120" t="str">
            <v>2018PQR14629</v>
          </cell>
          <cell r="B120" t="str">
            <v>SEGOVIA BENAVIDES, MARYLIN YELILE</v>
          </cell>
          <cell r="C120">
            <v>30724740</v>
          </cell>
          <cell r="D120" t="str">
            <v>Persona Natural</v>
          </cell>
          <cell r="E120">
            <v>0</v>
          </cell>
          <cell r="F120" t="str">
            <v>N/A</v>
          </cell>
          <cell r="G120">
            <v>-20</v>
          </cell>
          <cell r="H120" t="str">
            <v>RUBY ESPERANZA</v>
          </cell>
          <cell r="I120" t="str">
            <v>Asignado</v>
          </cell>
          <cell r="J120" t="str">
            <v>Personal</v>
          </cell>
          <cell r="K120" t="str">
            <v>17/12/2018</v>
          </cell>
          <cell r="L120" t="str">
            <v>26/11/2018</v>
          </cell>
          <cell r="M120" t="str">
            <v xml:space="preserve"> 26/11/2018</v>
          </cell>
          <cell r="N120" t="str">
            <v xml:space="preserve"> SANDRA OVIEDO</v>
          </cell>
          <cell r="O120" t="str">
            <v xml:space="preserve"> </v>
          </cell>
          <cell r="P120" t="str">
            <v xml:space="preserve"> CONCURSOS PUBLICO DE MERITOS Y CONVOCATORIAS INTERNAS</v>
          </cell>
          <cell r="Q120" t="str">
            <v xml:space="preserve">  </v>
          </cell>
          <cell r="R120" t="str">
            <v xml:space="preserve"> Tramite</v>
          </cell>
          <cell r="S120" t="str">
            <v>SOLICITUD DE TRASLADO – PROCESO ORDINARIO DE TRASLADOS 2018 - CARPETA CON 32 FOLIOS</v>
          </cell>
          <cell r="T120" t="str">
            <v xml:space="preserve"> RECURSOS HUMANOS</v>
          </cell>
          <cell r="U120" t="str">
            <v xml:space="preserve"> </v>
          </cell>
          <cell r="V120">
            <v>0</v>
          </cell>
        </row>
        <row r="121">
          <cell r="A121" t="str">
            <v>2018PQR14631</v>
          </cell>
          <cell r="B121" t="str">
            <v>HERRERA ERAZO, ALVARO EFRAIN</v>
          </cell>
          <cell r="C121">
            <v>87715417</v>
          </cell>
          <cell r="D121" t="str">
            <v>Persona Natural</v>
          </cell>
          <cell r="E121">
            <v>0</v>
          </cell>
          <cell r="F121" t="str">
            <v>N/A</v>
          </cell>
          <cell r="G121">
            <v>-43</v>
          </cell>
          <cell r="H121" t="str">
            <v>MARIA RAQUEL LOZANO LASSO</v>
          </cell>
          <cell r="I121" t="str">
            <v>Asignado</v>
          </cell>
          <cell r="J121" t="str">
            <v>Personal</v>
          </cell>
          <cell r="K121" t="str">
            <v>09/01/2019</v>
          </cell>
          <cell r="L121" t="str">
            <v>26/11/2018</v>
          </cell>
          <cell r="M121" t="str">
            <v xml:space="preserve"> 26/11/2018</v>
          </cell>
          <cell r="N121" t="str">
            <v xml:space="preserve"> SANDRA OVIEDO</v>
          </cell>
          <cell r="O121" t="str">
            <v xml:space="preserve"> </v>
          </cell>
          <cell r="P121" t="str">
            <v xml:space="preserve"> SOLICITUD DE TRASLADO POR PERMUTA O POR CONVOCATORIA. </v>
          </cell>
          <cell r="Q121" t="str">
            <v xml:space="preserve">  </v>
          </cell>
          <cell r="R121" t="str">
            <v xml:space="preserve"> Tramite</v>
          </cell>
          <cell r="S121" t="str">
            <v>PROCESO ORDINARIO DE TRASLADO CC No.87715417 DE IPIALES ANEXA : 44  FOLIOS Y UN CD</v>
          </cell>
          <cell r="T121" t="str">
            <v xml:space="preserve"> RECURSOS HUMANOS</v>
          </cell>
          <cell r="U121" t="str">
            <v xml:space="preserve"> </v>
          </cell>
          <cell r="V121">
            <v>0</v>
          </cell>
        </row>
        <row r="122">
          <cell r="A122" t="str">
            <v>2018PQR14632</v>
          </cell>
          <cell r="B122" t="str">
            <v>GUERRERO ANDRADE, LUIS ALFREDO</v>
          </cell>
          <cell r="C122">
            <v>12983673</v>
          </cell>
          <cell r="D122" t="str">
            <v>Persona Natural</v>
          </cell>
          <cell r="E122">
            <v>0</v>
          </cell>
          <cell r="F122" t="str">
            <v>N/A</v>
          </cell>
          <cell r="G122">
            <v>-20</v>
          </cell>
          <cell r="H122" t="str">
            <v>RUBY ESPERANZA</v>
          </cell>
          <cell r="I122" t="str">
            <v>Asignado</v>
          </cell>
          <cell r="J122" t="str">
            <v>Personal</v>
          </cell>
          <cell r="K122" t="str">
            <v>17/12/2018</v>
          </cell>
          <cell r="L122" t="str">
            <v>26/11/2018</v>
          </cell>
          <cell r="M122" t="str">
            <v xml:space="preserve"> 26/11/2018</v>
          </cell>
          <cell r="N122" t="str">
            <v xml:space="preserve"> SANDRA OVIEDO</v>
          </cell>
          <cell r="O122" t="str">
            <v xml:space="preserve"> </v>
          </cell>
          <cell r="P122" t="str">
            <v xml:space="preserve"> CONCURSOS PUBLICO DE MERITOS Y CONVOCATORIAS INTERNAS</v>
          </cell>
          <cell r="Q122" t="str">
            <v xml:space="preserve">  </v>
          </cell>
          <cell r="R122" t="str">
            <v xml:space="preserve"> Tramite</v>
          </cell>
          <cell r="S122" t="str">
            <v>SOLICITUD DE TRASLADO – PROCESO ORDINARIO DE TRASLADOS 2018 - CARPETA 12 FOLIOS</v>
          </cell>
          <cell r="T122" t="str">
            <v xml:space="preserve"> RECURSOS HUMANOS</v>
          </cell>
          <cell r="U122" t="str">
            <v xml:space="preserve"> </v>
          </cell>
          <cell r="V122">
            <v>0</v>
          </cell>
        </row>
        <row r="123">
          <cell r="A123" t="str">
            <v>2018PQR14633</v>
          </cell>
          <cell r="B123" t="str">
            <v>DELGADO BENAVIDES, ANA YAQUELINE</v>
          </cell>
          <cell r="C123">
            <v>36758219</v>
          </cell>
          <cell r="D123" t="str">
            <v>Persona Natural</v>
          </cell>
          <cell r="E123">
            <v>0</v>
          </cell>
          <cell r="F123" t="str">
            <v>N/A</v>
          </cell>
          <cell r="G123">
            <v>-20</v>
          </cell>
          <cell r="H123" t="str">
            <v>RUBY ESPERANZA</v>
          </cell>
          <cell r="I123" t="str">
            <v>Asignado</v>
          </cell>
          <cell r="J123" t="str">
            <v>Personal</v>
          </cell>
          <cell r="K123" t="str">
            <v>17/12/2018</v>
          </cell>
          <cell r="L123" t="str">
            <v>26/11/2018</v>
          </cell>
          <cell r="M123" t="str">
            <v xml:space="preserve"> 26/11/2018</v>
          </cell>
          <cell r="N123" t="str">
            <v xml:space="preserve"> SANDRA OVIEDO</v>
          </cell>
          <cell r="O123" t="str">
            <v xml:space="preserve"> </v>
          </cell>
          <cell r="P123" t="str">
            <v xml:space="preserve"> CONCURSOS PUBLICO DE MERITOS Y CONVOCATORIAS INTERNAS</v>
          </cell>
          <cell r="Q123" t="str">
            <v xml:space="preserve">  </v>
          </cell>
          <cell r="R123" t="str">
            <v xml:space="preserve"> Tramite</v>
          </cell>
          <cell r="S123" t="str">
            <v>SOLICITUD DE TRASLADO – PROCESO ORDINARIO DE TRASLADOS 2018 - CARPETA CON 12 FOLIOS</v>
          </cell>
          <cell r="T123" t="str">
            <v xml:space="preserve"> RECURSOS HUMANOS</v>
          </cell>
          <cell r="U123" t="str">
            <v xml:space="preserve"> </v>
          </cell>
          <cell r="V123">
            <v>0</v>
          </cell>
        </row>
        <row r="124">
          <cell r="A124" t="str">
            <v>2018PQR14634</v>
          </cell>
          <cell r="B124" t="str">
            <v>LEON ERASO, JIM NIXON</v>
          </cell>
          <cell r="C124">
            <v>98395995</v>
          </cell>
          <cell r="D124" t="str">
            <v>Persona Natural</v>
          </cell>
          <cell r="E124">
            <v>0</v>
          </cell>
          <cell r="F124" t="str">
            <v>N/A</v>
          </cell>
          <cell r="G124">
            <v>-20</v>
          </cell>
          <cell r="H124" t="str">
            <v>RUBY ESPERANZA</v>
          </cell>
          <cell r="I124" t="str">
            <v>Asignado</v>
          </cell>
          <cell r="J124" t="str">
            <v>Personal</v>
          </cell>
          <cell r="K124" t="str">
            <v>17/12/2018</v>
          </cell>
          <cell r="L124" t="str">
            <v>26/11/2018</v>
          </cell>
          <cell r="M124" t="str">
            <v xml:space="preserve"> 26/11/2018</v>
          </cell>
          <cell r="N124" t="str">
            <v xml:space="preserve"> SANDRA OVIEDO</v>
          </cell>
          <cell r="O124" t="str">
            <v xml:space="preserve"> </v>
          </cell>
          <cell r="P124" t="str">
            <v xml:space="preserve"> CONCURSOS PUBLICO DE MERITOS Y CONVOCATORIAS INTERNAS</v>
          </cell>
          <cell r="Q124" t="str">
            <v xml:space="preserve">  </v>
          </cell>
          <cell r="R124" t="str">
            <v xml:space="preserve"> Tramite</v>
          </cell>
          <cell r="S124" t="str">
            <v>SOLICITUD DE TRASLADO – PROCESO ORDINARIO DE TRASLADOS 2018 - CARPETA CON 11 FOLIOS</v>
          </cell>
          <cell r="T124" t="str">
            <v xml:space="preserve"> RECURSOS HUMANOS</v>
          </cell>
          <cell r="U124" t="str">
            <v xml:space="preserve"> </v>
          </cell>
          <cell r="V124">
            <v>0</v>
          </cell>
        </row>
        <row r="125">
          <cell r="A125" t="str">
            <v>2018PQR14635</v>
          </cell>
          <cell r="B125" t="str">
            <v>VELASCO BENAVIDES, MARIA DEL ROSARIO</v>
          </cell>
          <cell r="C125">
            <v>27175489</v>
          </cell>
          <cell r="D125" t="str">
            <v>Persona Natural</v>
          </cell>
          <cell r="E125">
            <v>0</v>
          </cell>
          <cell r="F125" t="str">
            <v>N/A</v>
          </cell>
          <cell r="G125">
            <v>-43</v>
          </cell>
          <cell r="H125" t="str">
            <v>MARIA RAQUEL LOZANO LASSO</v>
          </cell>
          <cell r="I125" t="str">
            <v>Asignado</v>
          </cell>
          <cell r="J125" t="str">
            <v>Personal</v>
          </cell>
          <cell r="K125" t="str">
            <v>09/01/2019</v>
          </cell>
          <cell r="L125" t="str">
            <v>26/11/2018</v>
          </cell>
          <cell r="M125" t="str">
            <v xml:space="preserve"> 26/11/2018</v>
          </cell>
          <cell r="N125" t="str">
            <v xml:space="preserve"> SANDRA OVIEDO</v>
          </cell>
          <cell r="O125" t="str">
            <v xml:space="preserve"> </v>
          </cell>
          <cell r="P125" t="str">
            <v xml:space="preserve"> SOLICITUD DE TRASLADO POR PERMUTA O POR CONVOCATORIA. </v>
          </cell>
          <cell r="Q125" t="str">
            <v xml:space="preserve">  </v>
          </cell>
          <cell r="R125" t="str">
            <v xml:space="preserve"> Tramite</v>
          </cell>
          <cell r="S125" t="str">
            <v>PROCESO ORDINARIO DE TRASLADO CC No.27175489 DE CUMBAL ANEXA : 33  FOLIOS</v>
          </cell>
          <cell r="T125" t="str">
            <v xml:space="preserve"> RECURSOS HUMANOS</v>
          </cell>
          <cell r="U125" t="str">
            <v xml:space="preserve"> </v>
          </cell>
          <cell r="V125">
            <v>0</v>
          </cell>
        </row>
        <row r="126">
          <cell r="A126" t="str">
            <v>2018PQR14636</v>
          </cell>
          <cell r="B126" t="str">
            <v>PATIÑO BONILLA, PEDRO NEL</v>
          </cell>
          <cell r="C126">
            <v>5237220</v>
          </cell>
          <cell r="D126" t="str">
            <v>Persona Natural</v>
          </cell>
          <cell r="E126">
            <v>0</v>
          </cell>
          <cell r="F126" t="str">
            <v>N/A</v>
          </cell>
          <cell r="G126">
            <v>-20</v>
          </cell>
          <cell r="H126" t="str">
            <v>RUBY ESPERANZA</v>
          </cell>
          <cell r="I126" t="str">
            <v>Asignado</v>
          </cell>
          <cell r="J126" t="str">
            <v>Personal</v>
          </cell>
          <cell r="K126" t="str">
            <v>17/12/2018</v>
          </cell>
          <cell r="L126" t="str">
            <v>26/11/2018</v>
          </cell>
          <cell r="M126" t="str">
            <v xml:space="preserve"> 26/11/2018</v>
          </cell>
          <cell r="N126" t="str">
            <v xml:space="preserve"> SANDRA OVIEDO</v>
          </cell>
          <cell r="O126" t="str">
            <v xml:space="preserve"> </v>
          </cell>
          <cell r="P126" t="str">
            <v xml:space="preserve"> CONCURSOS PUBLICO DE MERITOS Y CONVOCATORIAS INTERNAS</v>
          </cell>
          <cell r="Q126" t="str">
            <v xml:space="preserve">  </v>
          </cell>
          <cell r="R126" t="str">
            <v xml:space="preserve"> Tramite</v>
          </cell>
          <cell r="S126" t="str">
            <v>SOLICITUD DE TRASLADO – PROCESO ORDINARIO DE TRASLADOS 2018 - CARPETA 8 FOLIOS</v>
          </cell>
          <cell r="T126" t="str">
            <v xml:space="preserve"> RECURSOS HUMANOS</v>
          </cell>
          <cell r="U126" t="str">
            <v xml:space="preserve"> </v>
          </cell>
          <cell r="V126">
            <v>0</v>
          </cell>
        </row>
        <row r="127">
          <cell r="A127" t="str">
            <v>2018PQR14637</v>
          </cell>
          <cell r="B127" t="str">
            <v>NARVAEZ ARTEAGA, CARLOS  GERMAN</v>
          </cell>
          <cell r="C127">
            <v>98390292</v>
          </cell>
          <cell r="D127" t="str">
            <v>Persona Natural</v>
          </cell>
          <cell r="E127">
            <v>0</v>
          </cell>
          <cell r="F127" t="str">
            <v>N/A</v>
          </cell>
          <cell r="G127">
            <v>-20</v>
          </cell>
          <cell r="H127" t="str">
            <v>RUBY ESPERANZA</v>
          </cell>
          <cell r="I127" t="str">
            <v>Asignado</v>
          </cell>
          <cell r="J127" t="str">
            <v>Personal</v>
          </cell>
          <cell r="K127" t="str">
            <v>17/12/2018</v>
          </cell>
          <cell r="L127" t="str">
            <v>26/11/2018</v>
          </cell>
          <cell r="M127" t="str">
            <v xml:space="preserve"> 26/11/2018</v>
          </cell>
          <cell r="N127" t="str">
            <v xml:space="preserve"> SANDRA OVIEDO</v>
          </cell>
          <cell r="O127" t="str">
            <v xml:space="preserve"> </v>
          </cell>
          <cell r="P127" t="str">
            <v xml:space="preserve"> CONCURSOS PUBLICO DE MERITOS Y CONVOCATORIAS INTERNAS</v>
          </cell>
          <cell r="Q127" t="str">
            <v xml:space="preserve">  </v>
          </cell>
          <cell r="R127" t="str">
            <v xml:space="preserve"> Tramite</v>
          </cell>
          <cell r="S127" t="str">
            <v>SOLICITUD DE TRASLADO – PROCESO ORDINARIO DE TRASLADOS 2018 - CARPETA CON 24 FOLIOS</v>
          </cell>
          <cell r="T127" t="str">
            <v xml:space="preserve"> RECURSOS HUMANOS</v>
          </cell>
          <cell r="U127" t="str">
            <v xml:space="preserve"> </v>
          </cell>
          <cell r="V127">
            <v>0</v>
          </cell>
        </row>
        <row r="128">
          <cell r="A128" t="str">
            <v>2018PQR14638</v>
          </cell>
          <cell r="B128" t="str">
            <v>ORDOÑEZ MUÑOZ, MARIA FANNY</v>
          </cell>
          <cell r="C128">
            <v>27276638</v>
          </cell>
          <cell r="D128" t="str">
            <v>Persona Natural</v>
          </cell>
          <cell r="E128">
            <v>0</v>
          </cell>
          <cell r="F128" t="str">
            <v>N/A</v>
          </cell>
          <cell r="G128">
            <v>-43</v>
          </cell>
          <cell r="H128" t="str">
            <v>MARIA RAQUEL LOZANO LASSO</v>
          </cell>
          <cell r="I128" t="str">
            <v>Asignado</v>
          </cell>
          <cell r="J128" t="str">
            <v>Personal</v>
          </cell>
          <cell r="K128" t="str">
            <v>09/01/2019</v>
          </cell>
          <cell r="L128" t="str">
            <v>26/11/2018</v>
          </cell>
          <cell r="M128" t="str">
            <v xml:space="preserve"> 26/11/2018</v>
          </cell>
          <cell r="N128" t="str">
            <v xml:space="preserve"> SANDRA OVIEDO</v>
          </cell>
          <cell r="O128" t="str">
            <v xml:space="preserve"> </v>
          </cell>
          <cell r="P128" t="str">
            <v xml:space="preserve"> SOLICITUD DE TRASLADO POR PERMUTA O POR CONVOCATORIA. </v>
          </cell>
          <cell r="Q128" t="str">
            <v xml:space="preserve">  </v>
          </cell>
          <cell r="R128" t="str">
            <v xml:space="preserve"> Tramite</v>
          </cell>
          <cell r="S128" t="str">
            <v>PROCESO ORDINARIO DE TRASLADO CC No.27276638 DE LA CRUZ  ANEXA : 23  FOLIOS Y UN CD</v>
          </cell>
          <cell r="T128" t="str">
            <v xml:space="preserve"> RECURSOS HUMANOS</v>
          </cell>
          <cell r="U128" t="str">
            <v xml:space="preserve"> </v>
          </cell>
          <cell r="V128">
            <v>0</v>
          </cell>
        </row>
        <row r="129">
          <cell r="A129" t="str">
            <v>2018PQR14640</v>
          </cell>
          <cell r="B129" t="str">
            <v>CABRERA CASABON, AIDE DEL ROSARIO</v>
          </cell>
          <cell r="C129">
            <v>59815123</v>
          </cell>
          <cell r="D129" t="str">
            <v>Persona Natural</v>
          </cell>
          <cell r="E129">
            <v>0</v>
          </cell>
          <cell r="F129" t="str">
            <v>N/A</v>
          </cell>
          <cell r="G129">
            <v>-43</v>
          </cell>
          <cell r="H129" t="str">
            <v>MARIA RAQUEL LOZANO LASSO</v>
          </cell>
          <cell r="I129" t="str">
            <v>Asignado</v>
          </cell>
          <cell r="J129" t="str">
            <v>Personal</v>
          </cell>
          <cell r="K129" t="str">
            <v>09/01/2019</v>
          </cell>
          <cell r="L129" t="str">
            <v>26/11/2018</v>
          </cell>
          <cell r="M129" t="str">
            <v xml:space="preserve"> 26/11/2018</v>
          </cell>
          <cell r="N129" t="str">
            <v xml:space="preserve"> SANDRA OVIEDO</v>
          </cell>
          <cell r="O129" t="str">
            <v xml:space="preserve"> </v>
          </cell>
          <cell r="P129" t="str">
            <v xml:space="preserve"> SOLICITUD DE TRASLADO POR PERMUTA O POR CONVOCATORIA. </v>
          </cell>
          <cell r="Q129" t="str">
            <v xml:space="preserve">  </v>
          </cell>
          <cell r="R129" t="str">
            <v xml:space="preserve"> Tramite</v>
          </cell>
          <cell r="S129" t="str">
            <v>PROCESO ORDINARIO DE TRASLADO CC No.59815123 DE PASTO ANEXA : 41  FOLIOS</v>
          </cell>
          <cell r="T129" t="str">
            <v xml:space="preserve"> RECURSOS HUMANOS</v>
          </cell>
          <cell r="U129" t="str">
            <v xml:space="preserve"> </v>
          </cell>
          <cell r="V129">
            <v>0</v>
          </cell>
        </row>
        <row r="130">
          <cell r="A130" t="str">
            <v>2018PQR14643</v>
          </cell>
          <cell r="B130" t="str">
            <v>ROSERO FAINI, JANETH DEL ROSARIO</v>
          </cell>
          <cell r="C130">
            <v>30725987</v>
          </cell>
          <cell r="D130" t="str">
            <v>Persona Natural</v>
          </cell>
          <cell r="E130">
            <v>0</v>
          </cell>
          <cell r="F130" t="str">
            <v>N/A</v>
          </cell>
          <cell r="G130">
            <v>-20</v>
          </cell>
          <cell r="H130" t="str">
            <v>RUBY ESPERANZA</v>
          </cell>
          <cell r="I130" t="str">
            <v>Asignado</v>
          </cell>
          <cell r="J130" t="str">
            <v>Personal</v>
          </cell>
          <cell r="K130" t="str">
            <v>17/12/2018</v>
          </cell>
          <cell r="L130" t="str">
            <v>26/11/2018</v>
          </cell>
          <cell r="M130" t="str">
            <v xml:space="preserve"> 26/11/2018</v>
          </cell>
          <cell r="N130" t="str">
            <v xml:space="preserve"> SANDRA OVIEDO</v>
          </cell>
          <cell r="O130" t="str">
            <v xml:space="preserve"> </v>
          </cell>
          <cell r="P130" t="str">
            <v xml:space="preserve"> CONCURSOS PUBLICO DE MERITOS Y CONVOCATORIAS INTERNAS</v>
          </cell>
          <cell r="Q130" t="str">
            <v xml:space="preserve">  </v>
          </cell>
          <cell r="R130" t="str">
            <v xml:space="preserve"> Tramite</v>
          </cell>
          <cell r="S130" t="str">
            <v>SOLICITUD DE TRASLADO DENTRO DEL PROCESO ORDINARIO DE TRASLADO 2018 - CARPETA 16 FOLIOS</v>
          </cell>
          <cell r="T130" t="str">
            <v xml:space="preserve"> RECURSOS HUMANOS</v>
          </cell>
          <cell r="U130" t="str">
            <v xml:space="preserve"> </v>
          </cell>
          <cell r="V130">
            <v>0</v>
          </cell>
        </row>
        <row r="131">
          <cell r="A131" t="str">
            <v>2018PQR14644</v>
          </cell>
          <cell r="B131" t="str">
            <v>CERON IBARRA, CHRISTIAN DAVID</v>
          </cell>
          <cell r="C131">
            <v>1085277924</v>
          </cell>
          <cell r="D131" t="str">
            <v>Persona Natural</v>
          </cell>
          <cell r="E131">
            <v>0</v>
          </cell>
          <cell r="F131" t="str">
            <v>N/A</v>
          </cell>
          <cell r="G131">
            <v>-43</v>
          </cell>
          <cell r="H131" t="str">
            <v>MARIA RAQUEL LOZANO LASSO</v>
          </cell>
          <cell r="I131" t="str">
            <v>Asignado</v>
          </cell>
          <cell r="J131" t="str">
            <v>Personal</v>
          </cell>
          <cell r="K131" t="str">
            <v>09/01/2019</v>
          </cell>
          <cell r="L131" t="str">
            <v>26/11/2018</v>
          </cell>
          <cell r="M131" t="str">
            <v xml:space="preserve"> 26/11/2018</v>
          </cell>
          <cell r="N131" t="str">
            <v xml:space="preserve"> SANDRA OVIEDO</v>
          </cell>
          <cell r="O131" t="str">
            <v xml:space="preserve"> </v>
          </cell>
          <cell r="P131" t="str">
            <v xml:space="preserve"> SOLICITUD DE TRASLADO POR PERMUTA O POR CONVOCATORIA. </v>
          </cell>
          <cell r="Q131" t="str">
            <v xml:space="preserve">  </v>
          </cell>
          <cell r="R131" t="str">
            <v xml:space="preserve"> Tramite</v>
          </cell>
          <cell r="S131" t="str">
            <v>PROCESO ORDINARIO DE TRASLADO CC No.1085277924 DE PASTO ANEXA : 27  FOLIOS</v>
          </cell>
          <cell r="T131" t="str">
            <v xml:space="preserve"> RECURSOS HUMANOS</v>
          </cell>
          <cell r="U131" t="str">
            <v xml:space="preserve"> </v>
          </cell>
          <cell r="V131">
            <v>0</v>
          </cell>
        </row>
        <row r="132">
          <cell r="A132" t="str">
            <v>2018PQR14645</v>
          </cell>
          <cell r="B132" t="str">
            <v>CORDOBA, ROSA INES</v>
          </cell>
          <cell r="C132">
            <v>30731199</v>
          </cell>
          <cell r="D132" t="str">
            <v>Persona Natural</v>
          </cell>
          <cell r="E132">
            <v>0</v>
          </cell>
          <cell r="F132" t="str">
            <v>N/A</v>
          </cell>
          <cell r="G132">
            <v>-43</v>
          </cell>
          <cell r="H132" t="str">
            <v>MARIA RAQUEL LOZANO LASSO</v>
          </cell>
          <cell r="I132" t="str">
            <v>Asignado</v>
          </cell>
          <cell r="J132" t="str">
            <v>Personal</v>
          </cell>
          <cell r="K132" t="str">
            <v>09/01/2019</v>
          </cell>
          <cell r="L132" t="str">
            <v>26/11/2018</v>
          </cell>
          <cell r="M132" t="str">
            <v xml:space="preserve"> 26/11/2018</v>
          </cell>
          <cell r="N132" t="str">
            <v xml:space="preserve"> SANDRA OVIEDO</v>
          </cell>
          <cell r="O132" t="str">
            <v xml:space="preserve"> </v>
          </cell>
          <cell r="P132" t="str">
            <v xml:space="preserve"> SOLICITUD DE TRASLADO POR PERMUTA O POR CONVOCATORIA. </v>
          </cell>
          <cell r="Q132" t="str">
            <v xml:space="preserve">  </v>
          </cell>
          <cell r="R132" t="str">
            <v xml:space="preserve"> Tramite</v>
          </cell>
          <cell r="S132" t="str">
            <v>PROCESO ORDINARIO DE TRASLADO CC No.30731199 DE PASTO ANEXA : 5  FOLIOS</v>
          </cell>
          <cell r="T132" t="str">
            <v xml:space="preserve"> RECURSOS HUMANOS</v>
          </cell>
          <cell r="U132" t="str">
            <v xml:space="preserve"> </v>
          </cell>
          <cell r="V132">
            <v>0</v>
          </cell>
        </row>
        <row r="133">
          <cell r="A133" t="str">
            <v>2018PQR14646</v>
          </cell>
          <cell r="B133" t="str">
            <v>MORILLO NARVAEZ, CARLOS EFRAIN</v>
          </cell>
          <cell r="C133">
            <v>98396265</v>
          </cell>
          <cell r="D133" t="str">
            <v>Persona Natural</v>
          </cell>
          <cell r="E133" t="str">
            <v>Ciudadania General</v>
          </cell>
          <cell r="F133" t="str">
            <v>N/A</v>
          </cell>
          <cell r="G133">
            <v>-20</v>
          </cell>
          <cell r="H133" t="str">
            <v>RUBY ESPERANZA</v>
          </cell>
          <cell r="I133" t="str">
            <v>Asignado</v>
          </cell>
          <cell r="J133" t="str">
            <v>Personal</v>
          </cell>
          <cell r="K133" t="str">
            <v>17/12/2018</v>
          </cell>
          <cell r="L133" t="str">
            <v>26/11/2018</v>
          </cell>
          <cell r="M133" t="str">
            <v xml:space="preserve"> 26/11/2018</v>
          </cell>
          <cell r="N133" t="str">
            <v xml:space="preserve"> SANDRA OVIEDO</v>
          </cell>
          <cell r="O133" t="str">
            <v xml:space="preserve"> </v>
          </cell>
          <cell r="P133" t="str">
            <v xml:space="preserve"> CONCURSOS PUBLICO DE MERITOS Y CONVOCATORIAS INTERNAS</v>
          </cell>
          <cell r="Q133" t="str">
            <v xml:space="preserve">  </v>
          </cell>
          <cell r="R133" t="str">
            <v xml:space="preserve"> Tramite</v>
          </cell>
          <cell r="S133" t="str">
            <v>SOLICITUD DE TRASLADO - PROCESO ORDINARIO DE TRASLADO 2018- CARPETA CON 10 FOLIOS</v>
          </cell>
          <cell r="T133" t="str">
            <v xml:space="preserve"> RECURSOS HUMANOS</v>
          </cell>
          <cell r="U133" t="str">
            <v xml:space="preserve"> </v>
          </cell>
          <cell r="V133">
            <v>0</v>
          </cell>
        </row>
        <row r="134">
          <cell r="A134" t="str">
            <v>2018PQR14647</v>
          </cell>
          <cell r="B134" t="str">
            <v>LARRANIAGA LOPEZ, MARTHA LUCIA</v>
          </cell>
          <cell r="C134">
            <v>59821512</v>
          </cell>
          <cell r="D134" t="str">
            <v>Persona Natural</v>
          </cell>
          <cell r="E134">
            <v>0</v>
          </cell>
          <cell r="F134" t="str">
            <v>N/A</v>
          </cell>
          <cell r="G134">
            <v>-20</v>
          </cell>
          <cell r="H134" t="str">
            <v>RUBY ESPERANZA</v>
          </cell>
          <cell r="I134" t="str">
            <v>Asignado</v>
          </cell>
          <cell r="J134" t="str">
            <v>Personal</v>
          </cell>
          <cell r="K134" t="str">
            <v>17/12/2018</v>
          </cell>
          <cell r="L134" t="str">
            <v>26/11/2018</v>
          </cell>
          <cell r="M134" t="str">
            <v xml:space="preserve"> 26/11/2018</v>
          </cell>
          <cell r="N134" t="str">
            <v xml:space="preserve"> SANDRA OVIEDO</v>
          </cell>
          <cell r="O134" t="str">
            <v xml:space="preserve"> </v>
          </cell>
          <cell r="P134" t="str">
            <v xml:space="preserve"> CONCURSOS PUBLICO DE MERITOS Y CONVOCATORIAS INTERNAS</v>
          </cell>
          <cell r="Q134" t="str">
            <v xml:space="preserve">  </v>
          </cell>
          <cell r="R134" t="str">
            <v xml:space="preserve"> Tramite</v>
          </cell>
          <cell r="S134" t="str">
            <v>SOLICITUD DE TRASLADO-PROCESO ORDINARIO DE TRASLADO 2018 (A JORNADA DE LA MAÑANA) - CARPETA 17 FOLIOS</v>
          </cell>
          <cell r="T134" t="str">
            <v xml:space="preserve"> RECURSOS HUMANOS</v>
          </cell>
          <cell r="U134" t="str">
            <v xml:space="preserve"> </v>
          </cell>
          <cell r="V134">
            <v>0</v>
          </cell>
        </row>
        <row r="135">
          <cell r="A135" t="str">
            <v>2018PQR14648</v>
          </cell>
          <cell r="B135" t="str">
            <v>MALLAMA BENAVIDES, CARLOS EFREN</v>
          </cell>
          <cell r="C135">
            <v>12981030</v>
          </cell>
          <cell r="D135" t="str">
            <v>Persona Natural</v>
          </cell>
          <cell r="E135" t="str">
            <v>Docente</v>
          </cell>
          <cell r="F135" t="str">
            <v>N/A</v>
          </cell>
          <cell r="G135">
            <v>-20</v>
          </cell>
          <cell r="H135" t="str">
            <v>RUBY ESPERANZA</v>
          </cell>
          <cell r="I135" t="str">
            <v>Asignado</v>
          </cell>
          <cell r="J135" t="str">
            <v>Personal</v>
          </cell>
          <cell r="K135" t="str">
            <v>17/12/2018</v>
          </cell>
          <cell r="L135" t="str">
            <v>26/11/2018</v>
          </cell>
          <cell r="M135" t="str">
            <v xml:space="preserve"> 26/11/2018</v>
          </cell>
          <cell r="N135" t="str">
            <v xml:space="preserve"> SANDRA OVIEDO</v>
          </cell>
          <cell r="O135" t="str">
            <v xml:space="preserve"> </v>
          </cell>
          <cell r="P135" t="str">
            <v xml:space="preserve"> CONCURSOS PUBLICO DE MERITOS Y CONVOCATORIAS INTERNAS</v>
          </cell>
          <cell r="Q135" t="str">
            <v xml:space="preserve">  </v>
          </cell>
          <cell r="R135" t="str">
            <v xml:space="preserve"> Tramite</v>
          </cell>
          <cell r="S135" t="str">
            <v>proceso ordinario de traslado. El señor CARLOS EFREN MALLAMA BENAVIDES, presenta documentacion para el proceso en referencia.  presenta 22 folios</v>
          </cell>
          <cell r="T135" t="str">
            <v xml:space="preserve"> RECURSOS HUMANOS</v>
          </cell>
          <cell r="U135" t="str">
            <v xml:space="preserve"> </v>
          </cell>
          <cell r="V135">
            <v>0</v>
          </cell>
        </row>
        <row r="136">
          <cell r="A136" t="str">
            <v>2018PQR14650</v>
          </cell>
          <cell r="B136" t="str">
            <v>CABRERA HURTADO, VALESKA</v>
          </cell>
          <cell r="C136">
            <v>37087862</v>
          </cell>
          <cell r="D136" t="str">
            <v>Persona Natural</v>
          </cell>
          <cell r="E136">
            <v>0</v>
          </cell>
          <cell r="F136" t="str">
            <v>N/A</v>
          </cell>
          <cell r="G136">
            <v>-20</v>
          </cell>
          <cell r="H136" t="str">
            <v>RUBY ESPERANZA</v>
          </cell>
          <cell r="I136" t="str">
            <v>Asignado</v>
          </cell>
          <cell r="J136" t="str">
            <v>Personal</v>
          </cell>
          <cell r="K136" t="str">
            <v>17/12/2018</v>
          </cell>
          <cell r="L136" t="str">
            <v>26/11/2018</v>
          </cell>
          <cell r="M136" t="str">
            <v xml:space="preserve"> 26/11/2018</v>
          </cell>
          <cell r="N136" t="str">
            <v xml:space="preserve"> SANDRA OVIEDO</v>
          </cell>
          <cell r="O136" t="str">
            <v xml:space="preserve"> </v>
          </cell>
          <cell r="P136" t="str">
            <v xml:space="preserve"> CONCURSOS PUBLICO DE MERITOS Y CONVOCATORIAS INTERNAS</v>
          </cell>
          <cell r="Q136" t="str">
            <v xml:space="preserve">  </v>
          </cell>
          <cell r="R136" t="str">
            <v xml:space="preserve"> Tramite</v>
          </cell>
          <cell r="S136" t="str">
            <v>SOLICITUD DE TRASLADO-PROCESO ORDINARIO DE TRASLADO 2018) - CARPETA 28 FOLIOS</v>
          </cell>
          <cell r="T136" t="str">
            <v xml:space="preserve"> RECURSOS HUMANOS</v>
          </cell>
          <cell r="U136" t="str">
            <v xml:space="preserve"> </v>
          </cell>
          <cell r="V136">
            <v>0</v>
          </cell>
        </row>
        <row r="137">
          <cell r="A137" t="str">
            <v>2018PQR14652</v>
          </cell>
          <cell r="B137" t="str">
            <v>BENAVIDES CIFUENTES, HAROL RENE</v>
          </cell>
          <cell r="C137">
            <v>12989634</v>
          </cell>
          <cell r="D137" t="str">
            <v>Persona Natural</v>
          </cell>
          <cell r="E137" t="str">
            <v>Ciudadania General</v>
          </cell>
          <cell r="F137" t="str">
            <v>N/A</v>
          </cell>
          <cell r="G137">
            <v>-20</v>
          </cell>
          <cell r="H137" t="str">
            <v>RUBY ESPERANZA</v>
          </cell>
          <cell r="I137" t="str">
            <v>Asignado</v>
          </cell>
          <cell r="J137" t="str">
            <v>Personal</v>
          </cell>
          <cell r="K137" t="str">
            <v>17/12/2018</v>
          </cell>
          <cell r="L137" t="str">
            <v>26/11/2018</v>
          </cell>
          <cell r="M137" t="str">
            <v xml:space="preserve"> 26/11/2018</v>
          </cell>
          <cell r="N137" t="str">
            <v xml:space="preserve"> SANDRA OVIEDO</v>
          </cell>
          <cell r="O137" t="str">
            <v xml:space="preserve"> </v>
          </cell>
          <cell r="P137" t="str">
            <v xml:space="preserve"> CONCURSOS PUBLICO DE MERITOS Y CONVOCATORIAS INTERNAS</v>
          </cell>
          <cell r="Q137" t="str">
            <v xml:space="preserve">  </v>
          </cell>
          <cell r="R137" t="str">
            <v xml:space="preserve"> Tramite</v>
          </cell>
          <cell r="S137" t="str">
            <v>SOLICITUD DE TRASLADO - PROCESO ORDINARIO DE TRASLADOS 2018 - CARPETA 20 FOLIOS</v>
          </cell>
          <cell r="T137" t="str">
            <v xml:space="preserve"> RECURSOS HUMANOS</v>
          </cell>
          <cell r="U137" t="str">
            <v xml:space="preserve"> </v>
          </cell>
          <cell r="V137">
            <v>0</v>
          </cell>
        </row>
        <row r="138">
          <cell r="A138" t="str">
            <v>2018PQR14653</v>
          </cell>
          <cell r="B138" t="str">
            <v>VILLAREAL CARVAJAL, NADIA MARITZA</v>
          </cell>
          <cell r="C138">
            <v>1085256068</v>
          </cell>
          <cell r="D138" t="str">
            <v>Persona Natural</v>
          </cell>
          <cell r="E138" t="str">
            <v>Docente</v>
          </cell>
          <cell r="F138" t="str">
            <v>N/A</v>
          </cell>
          <cell r="G138">
            <v>-20</v>
          </cell>
          <cell r="H138" t="str">
            <v>RUBY ESPERANZA</v>
          </cell>
          <cell r="I138" t="str">
            <v>Asignado</v>
          </cell>
          <cell r="J138" t="str">
            <v>Personal</v>
          </cell>
          <cell r="K138" t="str">
            <v>17/12/2018</v>
          </cell>
          <cell r="L138" t="str">
            <v>26/11/2018</v>
          </cell>
          <cell r="M138" t="str">
            <v xml:space="preserve"> 26/11/2018</v>
          </cell>
          <cell r="N138" t="str">
            <v xml:space="preserve"> SANDRA OVIEDO</v>
          </cell>
          <cell r="O138" t="str">
            <v xml:space="preserve"> </v>
          </cell>
          <cell r="P138" t="str">
            <v xml:space="preserve"> CONCURSOS PUBLICO DE MERITOS Y CONVOCATORIAS INTERNAS</v>
          </cell>
          <cell r="Q138" t="str">
            <v xml:space="preserve">  </v>
          </cell>
          <cell r="R138" t="str">
            <v xml:space="preserve"> Tramite</v>
          </cell>
          <cell r="S138" t="str">
            <v>PROCESO ORDINARIO DE TRASLADO. LA SEÑORA NIDIA VILLAREAL CARVAJAL PRESENTA DOCUMENTACION PARA EL PROCESO EN REFERENCIA. 26 FOLIOS</v>
          </cell>
          <cell r="T138" t="str">
            <v xml:space="preserve"> RECURSOS HUMANOS</v>
          </cell>
          <cell r="U138" t="str">
            <v xml:space="preserve"> </v>
          </cell>
          <cell r="V138">
            <v>0</v>
          </cell>
        </row>
        <row r="139">
          <cell r="A139" t="str">
            <v>2018PQR14654</v>
          </cell>
          <cell r="B139" t="str">
            <v>PUPIALES FLORES, LUIS ALEJANDRO</v>
          </cell>
          <cell r="C139">
            <v>13069521</v>
          </cell>
          <cell r="D139" t="str">
            <v>Persona Natural</v>
          </cell>
          <cell r="E139">
            <v>0</v>
          </cell>
          <cell r="F139" t="str">
            <v>N/A</v>
          </cell>
          <cell r="G139">
            <v>-20</v>
          </cell>
          <cell r="H139" t="str">
            <v>RUBY ESPERANZA</v>
          </cell>
          <cell r="I139" t="str">
            <v>Asignado</v>
          </cell>
          <cell r="J139" t="str">
            <v>Personal</v>
          </cell>
          <cell r="K139" t="str">
            <v>17/12/2018</v>
          </cell>
          <cell r="L139" t="str">
            <v>26/11/2018</v>
          </cell>
          <cell r="M139" t="str">
            <v xml:space="preserve"> 26/11/2018</v>
          </cell>
          <cell r="N139" t="str">
            <v xml:space="preserve"> SANDRA OVIEDO</v>
          </cell>
          <cell r="O139" t="str">
            <v xml:space="preserve"> </v>
          </cell>
          <cell r="P139" t="str">
            <v xml:space="preserve"> CONCURSOS PUBLICO DE MERITOS Y CONVOCATORIAS INTERNAS</v>
          </cell>
          <cell r="Q139" t="str">
            <v xml:space="preserve">  </v>
          </cell>
          <cell r="R139" t="str">
            <v xml:space="preserve"> Tramite</v>
          </cell>
          <cell r="S139" t="str">
            <v>SOLICITUD DE TRASLADO-PROCESO ORDINARIO DE TRASLADO 2018  - CARPETA 17 FOLIOS</v>
          </cell>
          <cell r="T139" t="str">
            <v xml:space="preserve"> RECURSOS HUMANOS</v>
          </cell>
          <cell r="U139" t="str">
            <v xml:space="preserve"> </v>
          </cell>
          <cell r="V139">
            <v>0</v>
          </cell>
        </row>
        <row r="140">
          <cell r="A140" t="str">
            <v>2018PQR14655</v>
          </cell>
          <cell r="B140" t="str">
            <v>BETANCOURTH ANAMA, ADIA ANA</v>
          </cell>
          <cell r="C140">
            <v>30742910</v>
          </cell>
          <cell r="D140" t="str">
            <v>Persona Natural</v>
          </cell>
          <cell r="E140">
            <v>0</v>
          </cell>
          <cell r="F140" t="str">
            <v>N/A</v>
          </cell>
          <cell r="G140">
            <v>-43</v>
          </cell>
          <cell r="H140" t="str">
            <v>MARIA RAQUEL LOZANO LASSO</v>
          </cell>
          <cell r="I140" t="str">
            <v>Asignado</v>
          </cell>
          <cell r="J140" t="str">
            <v>Personal</v>
          </cell>
          <cell r="K140" t="str">
            <v>09/01/2019</v>
          </cell>
          <cell r="L140" t="str">
            <v>26/11/2018</v>
          </cell>
          <cell r="M140" t="str">
            <v xml:space="preserve"> 26/11/2018</v>
          </cell>
          <cell r="N140" t="str">
            <v xml:space="preserve"> SANDRA OVIEDO</v>
          </cell>
          <cell r="O140" t="str">
            <v xml:space="preserve"> </v>
          </cell>
          <cell r="P140" t="str">
            <v xml:space="preserve"> SOLICITUD DE TRASLADO POR PERMUTA O POR CONVOCATORIA. </v>
          </cell>
          <cell r="Q140" t="str">
            <v xml:space="preserve">  </v>
          </cell>
          <cell r="R140" t="str">
            <v xml:space="preserve"> Tramite</v>
          </cell>
          <cell r="S140" t="str">
            <v>PROCESO ORDINARIO DE TRASLADO CC No.30742910 DE PASTO ANEXA : 18 FOLIOS INCLUYE REVISTAS Y UN LIBRO</v>
          </cell>
          <cell r="T140" t="str">
            <v xml:space="preserve"> RECURSOS HUMANOS</v>
          </cell>
          <cell r="U140" t="str">
            <v xml:space="preserve"> </v>
          </cell>
          <cell r="V140">
            <v>0</v>
          </cell>
        </row>
        <row r="141">
          <cell r="A141" t="str">
            <v>2018PQR14656</v>
          </cell>
          <cell r="B141" t="str">
            <v>DIAZ VIVAS, MILTON MEDARDO</v>
          </cell>
          <cell r="C141">
            <v>12748320</v>
          </cell>
          <cell r="D141" t="str">
            <v>Persona Natural</v>
          </cell>
          <cell r="E141">
            <v>0</v>
          </cell>
          <cell r="F141" t="str">
            <v>N/A</v>
          </cell>
          <cell r="G141">
            <v>-20</v>
          </cell>
          <cell r="H141" t="str">
            <v>RUBY ESPERANZA</v>
          </cell>
          <cell r="I141" t="str">
            <v>Asignado</v>
          </cell>
          <cell r="J141" t="str">
            <v>Personal</v>
          </cell>
          <cell r="K141" t="str">
            <v>17/12/2018</v>
          </cell>
          <cell r="L141" t="str">
            <v>26/11/2018</v>
          </cell>
          <cell r="M141" t="str">
            <v xml:space="preserve"> 26/11/2018</v>
          </cell>
          <cell r="N141" t="str">
            <v xml:space="preserve"> SANDRA OVIEDO</v>
          </cell>
          <cell r="O141" t="str">
            <v xml:space="preserve"> </v>
          </cell>
          <cell r="P141" t="str">
            <v xml:space="preserve"> CONCURSOS PUBLICO DE MERITOS Y CONVOCATORIAS INTERNAS</v>
          </cell>
          <cell r="Q141" t="str">
            <v xml:space="preserve">  </v>
          </cell>
          <cell r="R141" t="str">
            <v xml:space="preserve"> Tramite</v>
          </cell>
          <cell r="S141" t="str">
            <v>SOLICITUD DE TRASLADO-PROCESO ORDINARIO DE TRASLADO 2018  - CARPETA 37  FOLIOS</v>
          </cell>
          <cell r="T141" t="str">
            <v xml:space="preserve"> RECURSOS HUMANOS</v>
          </cell>
          <cell r="U141" t="str">
            <v xml:space="preserve"> </v>
          </cell>
          <cell r="V141">
            <v>0</v>
          </cell>
        </row>
        <row r="142">
          <cell r="A142" t="str">
            <v>2018PQR14659</v>
          </cell>
          <cell r="B142" t="str">
            <v>CHACHINOY VARGAS, LORENA MARIBEL</v>
          </cell>
          <cell r="C142">
            <v>59311579</v>
          </cell>
          <cell r="D142" t="str">
            <v>Persona Natural</v>
          </cell>
          <cell r="E142">
            <v>0</v>
          </cell>
          <cell r="F142" t="str">
            <v>N/A</v>
          </cell>
          <cell r="G142">
            <v>-20</v>
          </cell>
          <cell r="H142" t="str">
            <v>RUBY ESPERANZA</v>
          </cell>
          <cell r="I142" t="str">
            <v>Asignado</v>
          </cell>
          <cell r="J142" t="str">
            <v>Personal</v>
          </cell>
          <cell r="K142" t="str">
            <v>17/12/2018</v>
          </cell>
          <cell r="L142" t="str">
            <v>26/11/2018</v>
          </cell>
          <cell r="M142" t="str">
            <v xml:space="preserve"> 26/11/2018</v>
          </cell>
          <cell r="N142" t="str">
            <v xml:space="preserve"> SANDRA OVIEDO</v>
          </cell>
          <cell r="O142" t="str">
            <v xml:space="preserve"> </v>
          </cell>
          <cell r="P142" t="str">
            <v xml:space="preserve"> CONCURSOS PUBLICO DE MERITOS Y CONVOCATORIAS INTERNAS</v>
          </cell>
          <cell r="Q142" t="str">
            <v xml:space="preserve">  </v>
          </cell>
          <cell r="R142" t="str">
            <v xml:space="preserve"> Tramite</v>
          </cell>
          <cell r="S142" t="str">
            <v>PROCESO ORDINARIO.  LA SEÑORA LORENA CHACHINOY PRESENTA DOCUMENTACION PARA EL PROCESO EN REFERENCIA. 5 FOLIOS</v>
          </cell>
          <cell r="T142" t="str">
            <v xml:space="preserve"> RECURSOS HUMANOS</v>
          </cell>
          <cell r="U142" t="str">
            <v xml:space="preserve"> </v>
          </cell>
          <cell r="V142">
            <v>0</v>
          </cell>
        </row>
        <row r="143">
          <cell r="A143" t="str">
            <v>2018PQR14660</v>
          </cell>
          <cell r="B143" t="str">
            <v>SANTACRUZ BUESAQUILLO, BRIGIT LORENA</v>
          </cell>
          <cell r="C143">
            <v>1085246853</v>
          </cell>
          <cell r="D143" t="str">
            <v>Persona Natural</v>
          </cell>
          <cell r="E143" t="str">
            <v>Ciudadania General</v>
          </cell>
          <cell r="F143" t="str">
            <v>N/A</v>
          </cell>
          <cell r="G143">
            <v>-20</v>
          </cell>
          <cell r="H143" t="str">
            <v>RUBY ESPERANZA</v>
          </cell>
          <cell r="I143" t="str">
            <v>Asignado</v>
          </cell>
          <cell r="J143" t="str">
            <v>Personal</v>
          </cell>
          <cell r="K143" t="str">
            <v>17/12/2018</v>
          </cell>
          <cell r="L143" t="str">
            <v>26/11/2018</v>
          </cell>
          <cell r="M143" t="str">
            <v xml:space="preserve"> 26/11/2018</v>
          </cell>
          <cell r="N143" t="str">
            <v xml:space="preserve"> SANDRA OVIEDO</v>
          </cell>
          <cell r="O143" t="str">
            <v xml:space="preserve"> </v>
          </cell>
          <cell r="P143" t="str">
            <v xml:space="preserve"> CONCURSOS PUBLICO DE MERITOS Y CONVOCATORIAS INTERNAS</v>
          </cell>
          <cell r="Q143" t="str">
            <v xml:space="preserve">  </v>
          </cell>
          <cell r="R143" t="str">
            <v xml:space="preserve"> Tramite</v>
          </cell>
          <cell r="S143" t="str">
            <v>SOLICITUD DE TRASLADO-PROCESO ORDINARIO DE TRASLADO 2018  - CARPETA 112  FOLIOS</v>
          </cell>
          <cell r="T143" t="str">
            <v xml:space="preserve"> RECURSOS HUMANOS</v>
          </cell>
          <cell r="U143" t="str">
            <v xml:space="preserve"> </v>
          </cell>
          <cell r="V143">
            <v>0</v>
          </cell>
        </row>
        <row r="144">
          <cell r="A144" t="str">
            <v>2018PQR14661</v>
          </cell>
          <cell r="B144" t="str">
            <v>ZARAMA DE ORTIZ NANCY DEL SOCORRO</v>
          </cell>
          <cell r="C144">
            <v>27442140</v>
          </cell>
          <cell r="D144" t="str">
            <v>Persona Natural</v>
          </cell>
          <cell r="E144">
            <v>0</v>
          </cell>
          <cell r="F144" t="str">
            <v>N/A</v>
          </cell>
          <cell r="G144">
            <v>-20</v>
          </cell>
          <cell r="H144" t="str">
            <v>RUBY ESPERANZA</v>
          </cell>
          <cell r="I144" t="str">
            <v>Asignado</v>
          </cell>
          <cell r="J144" t="str">
            <v>Personal</v>
          </cell>
          <cell r="K144" t="str">
            <v>17/12/2018</v>
          </cell>
          <cell r="L144" t="str">
            <v>26/11/2018</v>
          </cell>
          <cell r="M144" t="str">
            <v xml:space="preserve"> 26/11/2018</v>
          </cell>
          <cell r="N144" t="str">
            <v xml:space="preserve"> SANDRA OVIEDO</v>
          </cell>
          <cell r="O144" t="str">
            <v xml:space="preserve"> </v>
          </cell>
          <cell r="P144" t="str">
            <v xml:space="preserve"> CONCURSOS PUBLICO DE MERITOS Y CONVOCATORIAS INTERNAS</v>
          </cell>
          <cell r="Q144" t="str">
            <v xml:space="preserve">  </v>
          </cell>
          <cell r="R144" t="str">
            <v xml:space="preserve"> Tramite</v>
          </cell>
          <cell r="S144" t="str">
            <v>SOLICITUD DE TRASLADO (permuta)-PROCESO ORDINARIO DE TRASLADO 2018  - CARPETA  21  FOLIOS</v>
          </cell>
          <cell r="T144" t="str">
            <v xml:space="preserve"> RECURSOS HUMANOS</v>
          </cell>
          <cell r="U144" t="str">
            <v xml:space="preserve"> </v>
          </cell>
          <cell r="V144">
            <v>0</v>
          </cell>
        </row>
        <row r="145">
          <cell r="A145" t="str">
            <v>2018PQR14666</v>
          </cell>
          <cell r="B145" t="str">
            <v>ORDOÑEZ MUÑOZ, MIRYAM DEL CARMEN</v>
          </cell>
          <cell r="C145">
            <v>30715180</v>
          </cell>
          <cell r="D145" t="str">
            <v>Persona Natural</v>
          </cell>
          <cell r="E145">
            <v>0</v>
          </cell>
          <cell r="F145" t="str">
            <v>N/A</v>
          </cell>
          <cell r="G145">
            <v>-20</v>
          </cell>
          <cell r="H145" t="str">
            <v>RUBY ESPERANZA</v>
          </cell>
          <cell r="I145" t="str">
            <v>Asignado</v>
          </cell>
          <cell r="J145" t="str">
            <v>Personal</v>
          </cell>
          <cell r="K145" t="str">
            <v>17/12/2018</v>
          </cell>
          <cell r="L145" t="str">
            <v>26/11/2018</v>
          </cell>
          <cell r="M145" t="str">
            <v xml:space="preserve"> 26/11/2018</v>
          </cell>
          <cell r="N145" t="str">
            <v xml:space="preserve"> SANDRA OVIEDO</v>
          </cell>
          <cell r="O145" t="str">
            <v xml:space="preserve"> </v>
          </cell>
          <cell r="P145" t="str">
            <v xml:space="preserve"> CONCURSOS PUBLICO DE MERITOS Y CONVOCATORIAS INTERNAS</v>
          </cell>
          <cell r="Q145" t="str">
            <v xml:space="preserve">  </v>
          </cell>
          <cell r="R145" t="str">
            <v xml:space="preserve"> Tramite</v>
          </cell>
          <cell r="S145" t="str">
            <v>SOLICITUD DE TRASLADO-PROCESO ORDINARIO DE TRASLADO 2018  - CARPETA  3 FOLIOS</v>
          </cell>
          <cell r="T145" t="str">
            <v xml:space="preserve"> RECURSOS HUMANOS</v>
          </cell>
          <cell r="U145" t="str">
            <v xml:space="preserve"> </v>
          </cell>
          <cell r="V145">
            <v>0</v>
          </cell>
        </row>
        <row r="146">
          <cell r="A146" t="str">
            <v>2018PQR14668</v>
          </cell>
          <cell r="B146" t="str">
            <v>OLAVE DELGADO, CAMPO ELIAS</v>
          </cell>
          <cell r="C146">
            <v>12971889</v>
          </cell>
          <cell r="D146" t="str">
            <v>Persona Natural</v>
          </cell>
          <cell r="E146">
            <v>0</v>
          </cell>
          <cell r="F146" t="str">
            <v>N/A</v>
          </cell>
          <cell r="G146">
            <v>-43</v>
          </cell>
          <cell r="H146" t="str">
            <v>MARIA RAQUEL LOZANO LASSO</v>
          </cell>
          <cell r="I146" t="str">
            <v>Asignado</v>
          </cell>
          <cell r="J146" t="str">
            <v>Personal</v>
          </cell>
          <cell r="K146" t="str">
            <v>09/01/2019</v>
          </cell>
          <cell r="L146" t="str">
            <v>26/11/2018</v>
          </cell>
          <cell r="M146" t="str">
            <v xml:space="preserve"> 26/11/2018</v>
          </cell>
          <cell r="N146" t="str">
            <v xml:space="preserve"> SANDRA OVIEDO</v>
          </cell>
          <cell r="O146" t="str">
            <v xml:space="preserve"> </v>
          </cell>
          <cell r="P146" t="str">
            <v xml:space="preserve"> SOLICITUD DE TRASLADO POR PERMUTA O POR CONVOCATORIA. </v>
          </cell>
          <cell r="Q146" t="str">
            <v xml:space="preserve">  </v>
          </cell>
          <cell r="R146" t="str">
            <v xml:space="preserve"> Tramite</v>
          </cell>
          <cell r="S146" t="str">
            <v>PROCESO ORDINARIO DE TRASLADO CC No.12971889 DE PASTO ANEXA : 60  FOLIOS</v>
          </cell>
          <cell r="T146" t="str">
            <v xml:space="preserve"> RECURSOS HUMANOS</v>
          </cell>
          <cell r="U146" t="str">
            <v xml:space="preserve"> </v>
          </cell>
          <cell r="V146">
            <v>0</v>
          </cell>
        </row>
        <row r="147">
          <cell r="A147" t="str">
            <v>2018PQR14669</v>
          </cell>
          <cell r="B147" t="str">
            <v>REINA ROSERO, ADRIANA MIREYA</v>
          </cell>
          <cell r="C147">
            <v>36753268</v>
          </cell>
          <cell r="D147" t="str">
            <v>Persona Natural</v>
          </cell>
          <cell r="E147">
            <v>0</v>
          </cell>
          <cell r="F147" t="str">
            <v>N/A</v>
          </cell>
          <cell r="G147">
            <v>-20</v>
          </cell>
          <cell r="H147" t="str">
            <v>RUBY ESPERANZA</v>
          </cell>
          <cell r="I147" t="str">
            <v>Asignado</v>
          </cell>
          <cell r="J147" t="str">
            <v>Personal</v>
          </cell>
          <cell r="K147" t="str">
            <v>17/12/2018</v>
          </cell>
          <cell r="L147" t="str">
            <v>26/11/2018</v>
          </cell>
          <cell r="M147" t="str">
            <v xml:space="preserve"> 26/11/2018</v>
          </cell>
          <cell r="N147" t="str">
            <v xml:space="preserve"> SANDRA OVIEDO</v>
          </cell>
          <cell r="O147" t="str">
            <v xml:space="preserve"> </v>
          </cell>
          <cell r="P147" t="str">
            <v xml:space="preserve"> CONCURSOS PUBLICO DE MERITOS Y CONVOCATORIAS INTERNAS</v>
          </cell>
          <cell r="Q147" t="str">
            <v xml:space="preserve">  </v>
          </cell>
          <cell r="R147" t="str">
            <v xml:space="preserve"> Tramite</v>
          </cell>
          <cell r="S147" t="str">
            <v>SOLICITUD DE TRASLADO-PROCESO ORDINARIO DE TRASLADO 2018  - CARPETA   12 FOLIOS</v>
          </cell>
          <cell r="T147" t="str">
            <v xml:space="preserve"> RECURSOS HUMANOS</v>
          </cell>
          <cell r="U147" t="str">
            <v xml:space="preserve"> </v>
          </cell>
          <cell r="V147">
            <v>0</v>
          </cell>
        </row>
        <row r="148">
          <cell r="A148" t="str">
            <v>2018PQR14670</v>
          </cell>
          <cell r="B148" t="str">
            <v>ERASO MELO, SCHNEYDA MARGOTH</v>
          </cell>
          <cell r="C148">
            <v>30729422</v>
          </cell>
          <cell r="D148" t="str">
            <v>Persona Natural</v>
          </cell>
          <cell r="E148" t="str">
            <v>Ciudadania General</v>
          </cell>
          <cell r="F148" t="str">
            <v>N/A</v>
          </cell>
          <cell r="G148">
            <v>-20</v>
          </cell>
          <cell r="H148" t="str">
            <v>RUBY ESPERANZA</v>
          </cell>
          <cell r="I148" t="str">
            <v>Asignado</v>
          </cell>
          <cell r="J148" t="str">
            <v>Personal</v>
          </cell>
          <cell r="K148" t="str">
            <v>17/12/2018</v>
          </cell>
          <cell r="L148" t="str">
            <v>26/11/2018</v>
          </cell>
          <cell r="M148" t="str">
            <v xml:space="preserve"> 26/11/2018</v>
          </cell>
          <cell r="N148" t="str">
            <v xml:space="preserve"> SANDRA OVIEDO</v>
          </cell>
          <cell r="O148" t="str">
            <v xml:space="preserve"> </v>
          </cell>
          <cell r="P148" t="str">
            <v xml:space="preserve"> CONCURSOS PUBLICO DE MERITOS Y CONVOCATORIAS INTERNAS</v>
          </cell>
          <cell r="Q148" t="str">
            <v xml:space="preserve">  </v>
          </cell>
          <cell r="R148" t="str">
            <v xml:space="preserve"> Tramite</v>
          </cell>
          <cell r="S148" t="str">
            <v>SOLICITUD DE TRASLADO-PROCESO ORDINARIO DE TRASLADO 2018  - CARPETA 35  FOLIOS</v>
          </cell>
          <cell r="T148" t="str">
            <v xml:space="preserve"> RECURSOS HUMANOS</v>
          </cell>
          <cell r="U148" t="str">
            <v xml:space="preserve"> </v>
          </cell>
          <cell r="V148">
            <v>0</v>
          </cell>
        </row>
        <row r="149">
          <cell r="A149" t="str">
            <v>2018PQR14671</v>
          </cell>
          <cell r="B149" t="str">
            <v>BENAVIDES BURGOS, LUIS ANIBAL</v>
          </cell>
          <cell r="C149">
            <v>12999333</v>
          </cell>
          <cell r="D149" t="str">
            <v>Persona Natural</v>
          </cell>
          <cell r="E149" t="str">
            <v>Docente</v>
          </cell>
          <cell r="F149" t="str">
            <v>N/A</v>
          </cell>
          <cell r="G149">
            <v>-20</v>
          </cell>
          <cell r="H149" t="str">
            <v>RUBY ESPERANZA</v>
          </cell>
          <cell r="I149" t="str">
            <v>Asignado</v>
          </cell>
          <cell r="J149" t="str">
            <v>Personal</v>
          </cell>
          <cell r="K149" t="str">
            <v>17/12/2018</v>
          </cell>
          <cell r="L149" t="str">
            <v>26/11/2018</v>
          </cell>
          <cell r="M149" t="str">
            <v xml:space="preserve"> 26/11/2018</v>
          </cell>
          <cell r="N149" t="str">
            <v xml:space="preserve"> SANDRA OVIEDO</v>
          </cell>
          <cell r="O149" t="str">
            <v xml:space="preserve"> </v>
          </cell>
          <cell r="P149" t="str">
            <v xml:space="preserve"> CONCURSOS PUBLICO DE MERITOS Y CONVOCATORIAS INTERNAS</v>
          </cell>
          <cell r="Q149" t="str">
            <v xml:space="preserve">  </v>
          </cell>
          <cell r="R149" t="str">
            <v xml:space="preserve"> Tramite</v>
          </cell>
          <cell r="S149" t="str">
            <v>PROCESO ORDINARIO DE TRASLADO. EL SEÑOR LUIS ANIBAL BENAVIDES BURGOS PRESENTA DOCUMENTACION PARA EL PROCESO EN REFERENCIA. 43 FOLIOS</v>
          </cell>
          <cell r="T149" t="str">
            <v xml:space="preserve"> RECURSOS HUMANOS</v>
          </cell>
          <cell r="U149" t="str">
            <v xml:space="preserve"> </v>
          </cell>
          <cell r="V149">
            <v>0</v>
          </cell>
        </row>
        <row r="150">
          <cell r="A150" t="str">
            <v>2018PQR14672</v>
          </cell>
          <cell r="B150" t="str">
            <v>RODRIGUEZ RIASCOS, JUAN CARLOS</v>
          </cell>
          <cell r="C150">
            <v>12981743</v>
          </cell>
          <cell r="D150" t="str">
            <v>Persona Natural</v>
          </cell>
          <cell r="E150">
            <v>0</v>
          </cell>
          <cell r="F150" t="str">
            <v>N/A</v>
          </cell>
          <cell r="G150">
            <v>-20</v>
          </cell>
          <cell r="H150" t="str">
            <v>RUBY ESPERANZA</v>
          </cell>
          <cell r="I150" t="str">
            <v>Asignado</v>
          </cell>
          <cell r="J150" t="str">
            <v>Personal</v>
          </cell>
          <cell r="K150" t="str">
            <v>17/12/2018</v>
          </cell>
          <cell r="L150" t="str">
            <v>26/11/2018</v>
          </cell>
          <cell r="M150" t="str">
            <v xml:space="preserve"> 26/11/2018</v>
          </cell>
          <cell r="N150" t="str">
            <v xml:space="preserve"> SANDRA OVIEDO</v>
          </cell>
          <cell r="O150" t="str">
            <v xml:space="preserve"> </v>
          </cell>
          <cell r="P150" t="str">
            <v xml:space="preserve"> CONCURSOS PUBLICO DE MERITOS Y CONVOCATORIAS INTERNAS</v>
          </cell>
          <cell r="Q150" t="str">
            <v xml:space="preserve">  </v>
          </cell>
          <cell r="R150" t="str">
            <v xml:space="preserve"> Tramite</v>
          </cell>
          <cell r="S150" t="str">
            <v>SOLICITUD DE TRASLADO-PROCESO ORDINARIO DE TRASLADO 2018  - CARPETA 40  FOLIOS</v>
          </cell>
          <cell r="T150" t="str">
            <v xml:space="preserve"> RECURSOS HUMANOS</v>
          </cell>
          <cell r="U150" t="str">
            <v xml:space="preserve"> </v>
          </cell>
          <cell r="V150">
            <v>0</v>
          </cell>
        </row>
        <row r="151">
          <cell r="A151" t="str">
            <v>2018PQR14673</v>
          </cell>
          <cell r="B151" t="str">
            <v>BURBANO PATIÑO, GERARDO IGNACIO</v>
          </cell>
          <cell r="C151">
            <v>12985994</v>
          </cell>
          <cell r="D151" t="str">
            <v>Persona Natural</v>
          </cell>
          <cell r="E151">
            <v>0</v>
          </cell>
          <cell r="F151" t="str">
            <v>N/A</v>
          </cell>
          <cell r="G151">
            <v>-43</v>
          </cell>
          <cell r="H151" t="str">
            <v>MARIA RAQUEL LOZANO LASSO</v>
          </cell>
          <cell r="I151" t="str">
            <v>Asignado</v>
          </cell>
          <cell r="J151" t="str">
            <v>Personal</v>
          </cell>
          <cell r="K151" t="str">
            <v>09/01/2019</v>
          </cell>
          <cell r="L151" t="str">
            <v>26/11/2018</v>
          </cell>
          <cell r="M151" t="str">
            <v xml:space="preserve"> 26/11/2018</v>
          </cell>
          <cell r="N151" t="str">
            <v xml:space="preserve"> SANDRA OVIEDO</v>
          </cell>
          <cell r="O151" t="str">
            <v xml:space="preserve"> </v>
          </cell>
          <cell r="P151" t="str">
            <v xml:space="preserve"> SOLICITUD DE TRASLADO POR PERMUTA O POR CONVOCATORIA. </v>
          </cell>
          <cell r="Q151" t="str">
            <v xml:space="preserve">  </v>
          </cell>
          <cell r="R151" t="str">
            <v xml:space="preserve"> Tramite</v>
          </cell>
          <cell r="S151" t="str">
            <v>PROCESO ORDINARIO DE TRASLADO CC No.12985994   DE PASTO ANEXA : 26 FOLIOS</v>
          </cell>
          <cell r="T151" t="str">
            <v xml:space="preserve"> RECURSOS HUMANOS</v>
          </cell>
          <cell r="U151" t="str">
            <v xml:space="preserve"> </v>
          </cell>
          <cell r="V151">
            <v>0</v>
          </cell>
        </row>
        <row r="152">
          <cell r="A152" t="str">
            <v>2018PQR14675</v>
          </cell>
          <cell r="B152" t="str">
            <v>BASANTE CASTELLANO, LUCY ARELIZ</v>
          </cell>
          <cell r="C152">
            <v>27087526</v>
          </cell>
          <cell r="D152" t="str">
            <v>Persona Natural</v>
          </cell>
          <cell r="E152">
            <v>0</v>
          </cell>
          <cell r="F152" t="str">
            <v>N/A</v>
          </cell>
          <cell r="G152">
            <v>-20</v>
          </cell>
          <cell r="H152" t="str">
            <v>RUBY ESPERANZA</v>
          </cell>
          <cell r="I152" t="str">
            <v>Asignado</v>
          </cell>
          <cell r="J152" t="str">
            <v>Personal</v>
          </cell>
          <cell r="K152" t="str">
            <v>17/12/2018</v>
          </cell>
          <cell r="L152" t="str">
            <v>26/11/2018</v>
          </cell>
          <cell r="M152" t="str">
            <v xml:space="preserve"> 26/11/2018</v>
          </cell>
          <cell r="N152" t="str">
            <v xml:space="preserve"> SANDRA OVIEDO</v>
          </cell>
          <cell r="O152" t="str">
            <v xml:space="preserve"> </v>
          </cell>
          <cell r="P152" t="str">
            <v xml:space="preserve"> CONCURSOS PUBLICO DE MERITOS Y CONVOCATORIAS INTERNAS</v>
          </cell>
          <cell r="Q152" t="str">
            <v xml:space="preserve">  </v>
          </cell>
          <cell r="R152" t="str">
            <v xml:space="preserve"> Tramite</v>
          </cell>
          <cell r="S152" t="str">
            <v>SOLICITUD DE TRASLADO-PROCESO ORDINARIO DE TRASLADO 2018  - CARPETA 35  FOLIOS</v>
          </cell>
          <cell r="T152" t="str">
            <v xml:space="preserve"> RECURSOS HUMANOS</v>
          </cell>
          <cell r="U152" t="str">
            <v xml:space="preserve"> </v>
          </cell>
          <cell r="V152">
            <v>0</v>
          </cell>
        </row>
        <row r="153">
          <cell r="A153" t="str">
            <v>2018PQR14677</v>
          </cell>
          <cell r="B153" t="str">
            <v>SARASTY APRAEZ, EFRAIN</v>
          </cell>
          <cell r="C153">
            <v>12987229</v>
          </cell>
          <cell r="D153" t="str">
            <v>Persona Natural</v>
          </cell>
          <cell r="E153">
            <v>0</v>
          </cell>
          <cell r="F153" t="str">
            <v>N/A</v>
          </cell>
          <cell r="G153">
            <v>-20</v>
          </cell>
          <cell r="H153" t="str">
            <v>RUBY ESPERANZA</v>
          </cell>
          <cell r="I153" t="str">
            <v>Asignado</v>
          </cell>
          <cell r="J153" t="str">
            <v>Personal</v>
          </cell>
          <cell r="K153" t="str">
            <v>17/12/2018</v>
          </cell>
          <cell r="L153" t="str">
            <v>26/11/2018</v>
          </cell>
          <cell r="M153" t="str">
            <v xml:space="preserve"> 26/11/2018</v>
          </cell>
          <cell r="N153" t="str">
            <v xml:space="preserve"> SANDRA OVIEDO</v>
          </cell>
          <cell r="O153" t="str">
            <v xml:space="preserve"> </v>
          </cell>
          <cell r="P153" t="str">
            <v xml:space="preserve"> CONCURSOS PUBLICO DE MERITOS Y CONVOCATORIAS INTERNAS</v>
          </cell>
          <cell r="Q153" t="str">
            <v xml:space="preserve">  </v>
          </cell>
          <cell r="R153" t="str">
            <v xml:space="preserve"> Tramite</v>
          </cell>
          <cell r="S153" t="str">
            <v>SOLICITUD DE TRASLADO-PROCESO ORDINARIO DE TRASLADO 2018  - CARPETA 15  FOLIOS</v>
          </cell>
          <cell r="T153" t="str">
            <v xml:space="preserve"> RECURSOS HUMANOS</v>
          </cell>
          <cell r="U153" t="str">
            <v xml:space="preserve"> </v>
          </cell>
          <cell r="V153">
            <v>0</v>
          </cell>
        </row>
        <row r="154">
          <cell r="A154" t="str">
            <v>2018PQR14678</v>
          </cell>
          <cell r="B154" t="str">
            <v>YELA VELASCO, DIEGO ARMANDO</v>
          </cell>
          <cell r="C154">
            <v>1085908612</v>
          </cell>
          <cell r="D154" t="str">
            <v>Persona Natural</v>
          </cell>
          <cell r="E154" t="str">
            <v>Ciudadania General</v>
          </cell>
          <cell r="F154" t="str">
            <v>N/A</v>
          </cell>
          <cell r="G154">
            <v>-20</v>
          </cell>
          <cell r="H154" t="str">
            <v>RUBY ESPERANZA</v>
          </cell>
          <cell r="I154" t="str">
            <v>Asignado</v>
          </cell>
          <cell r="J154" t="str">
            <v>Personal</v>
          </cell>
          <cell r="K154" t="str">
            <v>17/12/2018</v>
          </cell>
          <cell r="L154" t="str">
            <v>26/11/2018</v>
          </cell>
          <cell r="M154" t="str">
            <v xml:space="preserve"> 26/11/2018</v>
          </cell>
          <cell r="N154" t="str">
            <v xml:space="preserve"> SANDRA OVIEDO</v>
          </cell>
          <cell r="O154" t="str">
            <v xml:space="preserve"> </v>
          </cell>
          <cell r="P154" t="str">
            <v xml:space="preserve"> CONCURSOS PUBLICO DE MERITOS Y CONVOCATORIAS INTERNAS</v>
          </cell>
          <cell r="Q154" t="str">
            <v xml:space="preserve">  </v>
          </cell>
          <cell r="R154" t="str">
            <v xml:space="preserve"> Tramite</v>
          </cell>
          <cell r="S154" t="str">
            <v>SOLICITUD DE TRASLADO-PROCESO ORDINARIO DE TRASLADO 2018  - CARPETA 19  FOLIOS</v>
          </cell>
          <cell r="T154" t="str">
            <v xml:space="preserve"> RECURSOS HUMANOS</v>
          </cell>
          <cell r="U154" t="str">
            <v xml:space="preserve"> </v>
          </cell>
          <cell r="V154">
            <v>0</v>
          </cell>
        </row>
        <row r="155">
          <cell r="A155" t="str">
            <v>2018PQR14679</v>
          </cell>
          <cell r="B155" t="str">
            <v>GUERRERO ORDOÑEZ, MARTHA LUCIA</v>
          </cell>
          <cell r="C155">
            <v>30734885</v>
          </cell>
          <cell r="D155" t="str">
            <v>Persona Natural</v>
          </cell>
          <cell r="E155">
            <v>0</v>
          </cell>
          <cell r="F155" t="str">
            <v>N/A</v>
          </cell>
          <cell r="G155">
            <v>-43</v>
          </cell>
          <cell r="H155" t="str">
            <v>MARIA RAQUEL LOZANO LASSO</v>
          </cell>
          <cell r="I155" t="str">
            <v>Asignado</v>
          </cell>
          <cell r="J155" t="str">
            <v>Personal</v>
          </cell>
          <cell r="K155" t="str">
            <v>09/01/2019</v>
          </cell>
          <cell r="L155" t="str">
            <v>26/11/2018</v>
          </cell>
          <cell r="M155" t="str">
            <v xml:space="preserve"> 26/11/2018</v>
          </cell>
          <cell r="N155" t="str">
            <v xml:space="preserve"> SANDRA OVIEDO</v>
          </cell>
          <cell r="O155" t="str">
            <v xml:space="preserve"> </v>
          </cell>
          <cell r="P155" t="str">
            <v xml:space="preserve"> SOLICITUD DE TRASLADO POR PERMUTA O POR CONVOCATORIA. </v>
          </cell>
          <cell r="Q155" t="str">
            <v xml:space="preserve">  </v>
          </cell>
          <cell r="R155" t="str">
            <v xml:space="preserve"> Tramite</v>
          </cell>
          <cell r="S155" t="str">
            <v>PROCESO ORDINARIO DE TRASLADO CC No.30734885 DE PASTO ANEXA : 68  FOLIOS</v>
          </cell>
          <cell r="T155" t="str">
            <v xml:space="preserve"> RECURSOS HUMANOS</v>
          </cell>
          <cell r="U155" t="str">
            <v xml:space="preserve"> </v>
          </cell>
          <cell r="V155">
            <v>0</v>
          </cell>
        </row>
        <row r="156">
          <cell r="A156" t="str">
            <v>2018PQR14681</v>
          </cell>
          <cell r="B156" t="str">
            <v>TAGUADA, VIVIANA CAROLINA</v>
          </cell>
          <cell r="C156">
            <v>36758708</v>
          </cell>
          <cell r="D156" t="str">
            <v>Persona Natural</v>
          </cell>
          <cell r="E156" t="str">
            <v>Docente</v>
          </cell>
          <cell r="F156" t="str">
            <v>N/A</v>
          </cell>
          <cell r="G156">
            <v>-20</v>
          </cell>
          <cell r="H156" t="str">
            <v>RUBY ESPERANZA</v>
          </cell>
          <cell r="I156" t="str">
            <v>Asignado</v>
          </cell>
          <cell r="J156" t="str">
            <v>Personal</v>
          </cell>
          <cell r="K156" t="str">
            <v>17/12/2018</v>
          </cell>
          <cell r="L156" t="str">
            <v>26/11/2018</v>
          </cell>
          <cell r="M156" t="str">
            <v xml:space="preserve"> 26/11/2018</v>
          </cell>
          <cell r="N156" t="str">
            <v xml:space="preserve"> SANDRA OVIEDO</v>
          </cell>
          <cell r="O156" t="str">
            <v xml:space="preserve"> </v>
          </cell>
          <cell r="P156" t="str">
            <v xml:space="preserve"> CONCURSOS PUBLICO DE MERITOS Y CONVOCATORIAS INTERNAS</v>
          </cell>
          <cell r="Q156" t="str">
            <v xml:space="preserve">  </v>
          </cell>
          <cell r="R156" t="str">
            <v xml:space="preserve"> Tramite</v>
          </cell>
          <cell r="S156" t="str">
            <v>PROCESO ORDINARIO DE TRASLADO. LA SEÑORA VIVIANA CAROLINA TAGUADA PRESENTA DOCUMENTACION PARA EL PROCESO EN REFERENCIA. 91 FOLIOS</v>
          </cell>
          <cell r="T156" t="str">
            <v xml:space="preserve"> RECURSOS HUMANOS</v>
          </cell>
          <cell r="U156" t="str">
            <v xml:space="preserve"> </v>
          </cell>
          <cell r="V156">
            <v>0</v>
          </cell>
        </row>
        <row r="157">
          <cell r="A157" t="str">
            <v>2018PQR14683</v>
          </cell>
          <cell r="B157" t="str">
            <v>RAMIREZ ERASO, ANGELA XIMENA</v>
          </cell>
          <cell r="C157">
            <v>37082716</v>
          </cell>
          <cell r="D157" t="str">
            <v>Persona Natural</v>
          </cell>
          <cell r="E157">
            <v>0</v>
          </cell>
          <cell r="F157" t="str">
            <v>N/A</v>
          </cell>
          <cell r="G157">
            <v>-20</v>
          </cell>
          <cell r="H157" t="str">
            <v>RUBY ESPERANZA</v>
          </cell>
          <cell r="I157" t="str">
            <v>Asignado</v>
          </cell>
          <cell r="J157" t="str">
            <v>Personal</v>
          </cell>
          <cell r="K157" t="str">
            <v>17/12/2018</v>
          </cell>
          <cell r="L157" t="str">
            <v>26/11/2018</v>
          </cell>
          <cell r="M157" t="str">
            <v xml:space="preserve"> 26/11/2018</v>
          </cell>
          <cell r="N157" t="str">
            <v xml:space="preserve"> SANDRA OVIEDO</v>
          </cell>
          <cell r="O157" t="str">
            <v xml:space="preserve"> </v>
          </cell>
          <cell r="P157" t="str">
            <v xml:space="preserve"> CONCURSOS PUBLICO DE MERITOS Y CONVOCATORIAS INTERNAS</v>
          </cell>
          <cell r="Q157" t="str">
            <v xml:space="preserve">  </v>
          </cell>
          <cell r="R157" t="str">
            <v xml:space="preserve"> Tramite</v>
          </cell>
          <cell r="S157" t="str">
            <v>SOLICITUD DE TRASLADO-PROCESO ORDINARIO DE TRASLADO 2018  - CARPETA  21 FOLIOS</v>
          </cell>
          <cell r="T157" t="str">
            <v xml:space="preserve"> RECURSOS HUMANOS</v>
          </cell>
          <cell r="U157" t="str">
            <v xml:space="preserve"> </v>
          </cell>
          <cell r="V157">
            <v>0</v>
          </cell>
        </row>
        <row r="158">
          <cell r="A158" t="str">
            <v>2018PQR14684</v>
          </cell>
          <cell r="B158" t="str">
            <v>GOMAJOA PAZ, PAOLA ANDREA</v>
          </cell>
          <cell r="C158">
            <v>36757091</v>
          </cell>
          <cell r="D158" t="str">
            <v>Persona Natural</v>
          </cell>
          <cell r="E158" t="str">
            <v>Docente</v>
          </cell>
          <cell r="F158" t="str">
            <v>N/A</v>
          </cell>
          <cell r="G158">
            <v>-20</v>
          </cell>
          <cell r="H158" t="str">
            <v>RUBY ESPERANZA</v>
          </cell>
          <cell r="I158" t="str">
            <v>Asignado</v>
          </cell>
          <cell r="J158" t="str">
            <v>Personal</v>
          </cell>
          <cell r="K158" t="str">
            <v>17/12/2018</v>
          </cell>
          <cell r="L158" t="str">
            <v>26/11/2018</v>
          </cell>
          <cell r="M158" t="str">
            <v xml:space="preserve"> 26/11/2018</v>
          </cell>
          <cell r="N158" t="str">
            <v xml:space="preserve"> SANDRA OVIEDO</v>
          </cell>
          <cell r="O158" t="str">
            <v xml:space="preserve"> </v>
          </cell>
          <cell r="P158" t="str">
            <v xml:space="preserve"> CONCURSOS PUBLICO DE MERITOS Y CONVOCATORIAS INTERNAS</v>
          </cell>
          <cell r="Q158" t="str">
            <v xml:space="preserve">  </v>
          </cell>
          <cell r="R158" t="str">
            <v xml:space="preserve"> Tramite</v>
          </cell>
          <cell r="S158" t="str">
            <v>PROCESO ORDINARIO DE TRASLADO. LA SEÑORA PAOLA ANDREA GOMAJOA PRESENTA DOCUMENTACION PARA EL PROCESO EN REFERENCIA. 16 FOLIOS</v>
          </cell>
          <cell r="T158" t="str">
            <v xml:space="preserve"> RECURSOS HUMANOS</v>
          </cell>
          <cell r="U158" t="str">
            <v xml:space="preserve"> </v>
          </cell>
          <cell r="V158">
            <v>0</v>
          </cell>
        </row>
        <row r="159">
          <cell r="A159" t="str">
            <v>2018PQR14686</v>
          </cell>
          <cell r="B159" t="str">
            <v>RUALES CORAL, GUILLERMO HECTOR</v>
          </cell>
          <cell r="C159">
            <v>98380898</v>
          </cell>
          <cell r="D159" t="str">
            <v>Persona Natural</v>
          </cell>
          <cell r="E159">
            <v>0</v>
          </cell>
          <cell r="F159" t="str">
            <v>N/A</v>
          </cell>
          <cell r="G159">
            <v>-43</v>
          </cell>
          <cell r="H159" t="str">
            <v>MARIA RAQUEL LOZANO LASSO</v>
          </cell>
          <cell r="I159" t="str">
            <v>Asignado</v>
          </cell>
          <cell r="J159" t="str">
            <v>Personal</v>
          </cell>
          <cell r="K159" t="str">
            <v>09/01/2019</v>
          </cell>
          <cell r="L159" t="str">
            <v>26/11/2018</v>
          </cell>
          <cell r="M159" t="str">
            <v xml:space="preserve"> 26/11/2018</v>
          </cell>
          <cell r="N159" t="str">
            <v xml:space="preserve"> SANDRA OVIEDO</v>
          </cell>
          <cell r="O159" t="str">
            <v xml:space="preserve"> </v>
          </cell>
          <cell r="P159" t="str">
            <v xml:space="preserve"> SOLICITUD DE TRASLADO POR PERMUTA O POR CONVOCATORIA. </v>
          </cell>
          <cell r="Q159" t="str">
            <v xml:space="preserve">  </v>
          </cell>
          <cell r="R159" t="str">
            <v xml:space="preserve"> Tramite</v>
          </cell>
          <cell r="S159" t="str">
            <v>PROCESO ORDINARIO DE TRASLADO CC No.98380898 DE PASTO ANEXA :  46  FOLIOS</v>
          </cell>
          <cell r="T159" t="str">
            <v xml:space="preserve"> RECURSOS HUMANOS</v>
          </cell>
          <cell r="U159" t="str">
            <v xml:space="preserve"> </v>
          </cell>
          <cell r="V159">
            <v>0</v>
          </cell>
        </row>
        <row r="160">
          <cell r="A160" t="str">
            <v>2018PQR14687</v>
          </cell>
          <cell r="B160" t="str">
            <v>LOPEZ NARVAEZ, GLADYS LUCIA</v>
          </cell>
          <cell r="C160">
            <v>59824956</v>
          </cell>
          <cell r="D160" t="str">
            <v>Persona Natural</v>
          </cell>
          <cell r="E160">
            <v>0</v>
          </cell>
          <cell r="F160" t="str">
            <v>N/A</v>
          </cell>
          <cell r="G160">
            <v>-43</v>
          </cell>
          <cell r="H160" t="str">
            <v>MARIA RAQUEL LOZANO LASSO</v>
          </cell>
          <cell r="I160" t="str">
            <v>Asignado</v>
          </cell>
          <cell r="J160" t="str">
            <v>Personal</v>
          </cell>
          <cell r="K160" t="str">
            <v>09/01/2019</v>
          </cell>
          <cell r="L160" t="str">
            <v>26/11/2018</v>
          </cell>
          <cell r="M160" t="str">
            <v xml:space="preserve"> 26/11/2018</v>
          </cell>
          <cell r="N160" t="str">
            <v xml:space="preserve"> SANDRA OVIEDO</v>
          </cell>
          <cell r="O160" t="str">
            <v xml:space="preserve"> </v>
          </cell>
          <cell r="P160" t="str">
            <v xml:space="preserve"> SOLICITUD DE TRASLADO POR PERMUTA O POR CONVOCATORIA. </v>
          </cell>
          <cell r="Q160" t="str">
            <v xml:space="preserve">  </v>
          </cell>
          <cell r="R160" t="str">
            <v xml:space="preserve"> Tramite</v>
          </cell>
          <cell r="S160" t="str">
            <v>PROCESO ORDINARIO DE TRASLADO CC No.59824956 DE PASTO ANEXA : 173  FOLIOS</v>
          </cell>
          <cell r="T160" t="str">
            <v xml:space="preserve"> RECURSOS HUMANOS</v>
          </cell>
          <cell r="U160" t="str">
            <v xml:space="preserve"> </v>
          </cell>
          <cell r="V160">
            <v>0</v>
          </cell>
        </row>
        <row r="161">
          <cell r="A161" t="str">
            <v>2018PQR14688</v>
          </cell>
          <cell r="B161" t="str">
            <v>DIAZ JOJOA, BEATRIZ MERCEDES</v>
          </cell>
          <cell r="C161">
            <v>36951764</v>
          </cell>
          <cell r="D161" t="str">
            <v>Persona Natural</v>
          </cell>
          <cell r="E161">
            <v>0</v>
          </cell>
          <cell r="F161" t="str">
            <v>N/A</v>
          </cell>
          <cell r="G161">
            <v>-43</v>
          </cell>
          <cell r="H161" t="str">
            <v>RUBY ESPERANZA</v>
          </cell>
          <cell r="I161" t="str">
            <v>Asignado</v>
          </cell>
          <cell r="J161" t="str">
            <v>Personal</v>
          </cell>
          <cell r="K161" t="str">
            <v>09/01/2019</v>
          </cell>
          <cell r="L161" t="str">
            <v>26/11/2018</v>
          </cell>
          <cell r="M161" t="str">
            <v xml:space="preserve"> 26/11/2018</v>
          </cell>
          <cell r="N161" t="str">
            <v xml:space="preserve"> SANDRA OVIEDO</v>
          </cell>
          <cell r="O161" t="str">
            <v xml:space="preserve"> </v>
          </cell>
          <cell r="P161" t="str">
            <v xml:space="preserve"> SOLICITUD DE TRASLADO POR PERMUTA O POR CONVOCATORIA. </v>
          </cell>
          <cell r="Q161" t="str">
            <v xml:space="preserve">  </v>
          </cell>
          <cell r="R161" t="str">
            <v xml:space="preserve"> Tramite</v>
          </cell>
          <cell r="S161" t="str">
            <v>SOLICITUD DE TRASLADO-PROCESO ORDINARIO DE TRASLADO 2018  - CARPETA 19   FOLIOS</v>
          </cell>
          <cell r="T161" t="str">
            <v xml:space="preserve"> RECURSOS HUMANOS</v>
          </cell>
          <cell r="U161" t="str">
            <v xml:space="preserve"> </v>
          </cell>
          <cell r="V161">
            <v>0</v>
          </cell>
        </row>
        <row r="162">
          <cell r="A162" t="str">
            <v>2018PQR14689</v>
          </cell>
          <cell r="B162" t="str">
            <v>PANTOJA DOMINGUEZ, LUIS HERNANDO</v>
          </cell>
          <cell r="C162">
            <v>12966683</v>
          </cell>
          <cell r="D162" t="str">
            <v>Persona Natural</v>
          </cell>
          <cell r="E162" t="str">
            <v>Ciudadania General</v>
          </cell>
          <cell r="F162" t="str">
            <v>N/A</v>
          </cell>
          <cell r="G162">
            <v>-20</v>
          </cell>
          <cell r="H162" t="str">
            <v>RUBY ESPERANZA</v>
          </cell>
          <cell r="I162" t="str">
            <v>Asignado</v>
          </cell>
          <cell r="J162" t="str">
            <v>Personal</v>
          </cell>
          <cell r="K162" t="str">
            <v>17/12/2018</v>
          </cell>
          <cell r="L162" t="str">
            <v>26/11/2018</v>
          </cell>
          <cell r="M162" t="str">
            <v xml:space="preserve"> 26/11/2018</v>
          </cell>
          <cell r="N162" t="str">
            <v xml:space="preserve"> SANDRA OVIEDO</v>
          </cell>
          <cell r="O162" t="str">
            <v xml:space="preserve"> </v>
          </cell>
          <cell r="P162" t="str">
            <v xml:space="preserve"> CONCURSOS PUBLICO DE MERITOS Y CONVOCATORIAS INTERNAS</v>
          </cell>
          <cell r="Q162" t="str">
            <v xml:space="preserve">  </v>
          </cell>
          <cell r="R162" t="str">
            <v xml:space="preserve"> Tramite</v>
          </cell>
          <cell r="S162" t="str">
            <v>SOLICITUD DE TRASLADO-PROCESO ORDINARIO DE TRASLADO 2018  - CARPETA 7  FOLIOS</v>
          </cell>
          <cell r="T162" t="str">
            <v xml:space="preserve"> RECURSOS HUMANOS</v>
          </cell>
          <cell r="U162" t="str">
            <v xml:space="preserve"> </v>
          </cell>
          <cell r="V162">
            <v>0</v>
          </cell>
        </row>
        <row r="163">
          <cell r="A163" t="str">
            <v>2018PQR14691</v>
          </cell>
          <cell r="B163" t="str">
            <v>DELGADO MAIGUAL, LUIS ANDRES</v>
          </cell>
          <cell r="C163">
            <v>13071158</v>
          </cell>
          <cell r="D163" t="str">
            <v>Persona Natural</v>
          </cell>
          <cell r="E163" t="str">
            <v>Docente</v>
          </cell>
          <cell r="F163" t="str">
            <v>N/A</v>
          </cell>
          <cell r="G163">
            <v>-43</v>
          </cell>
          <cell r="H163" t="str">
            <v>RUBY ESPERANZA</v>
          </cell>
          <cell r="I163" t="str">
            <v>Asignado</v>
          </cell>
          <cell r="J163" t="str">
            <v>Personal</v>
          </cell>
          <cell r="K163" t="str">
            <v>09/01/2019</v>
          </cell>
          <cell r="L163" t="str">
            <v>26/11/2018</v>
          </cell>
          <cell r="M163" t="str">
            <v xml:space="preserve"> 26/11/2018</v>
          </cell>
          <cell r="N163" t="str">
            <v xml:space="preserve"> SANDRA OVIEDO</v>
          </cell>
          <cell r="O163" t="str">
            <v xml:space="preserve"> </v>
          </cell>
          <cell r="P163" t="str">
            <v xml:space="preserve"> SOLICITUD DE TRASLADO POR PERMUTA O POR CONVOCATORIA. </v>
          </cell>
          <cell r="Q163" t="str">
            <v xml:space="preserve">  </v>
          </cell>
          <cell r="R163" t="str">
            <v xml:space="preserve"> Tramite</v>
          </cell>
          <cell r="S163" t="str">
            <v>PROCESO ORDINARIO DE TRASLADO. EL SEÑOR LUIS DELGADO PRESENTA DOCUMENTACIÓN PARA EL PROCESO EN REFERENCIA.</v>
          </cell>
          <cell r="T163" t="str">
            <v xml:space="preserve"> RECURSOS HUMANOS</v>
          </cell>
          <cell r="U163" t="str">
            <v xml:space="preserve"> </v>
          </cell>
          <cell r="V163">
            <v>0</v>
          </cell>
        </row>
        <row r="164">
          <cell r="A164" t="str">
            <v>2018PQR14693</v>
          </cell>
          <cell r="B164" t="str">
            <v>MARTINEZ BOLAÑOS, LOURDES YANETH</v>
          </cell>
          <cell r="C164">
            <v>30732348</v>
          </cell>
          <cell r="D164" t="str">
            <v>Persona Natural</v>
          </cell>
          <cell r="E164">
            <v>0</v>
          </cell>
          <cell r="F164" t="str">
            <v>N/A</v>
          </cell>
          <cell r="G164">
            <v>-20</v>
          </cell>
          <cell r="H164" t="str">
            <v>RUBY ESPERANZA</v>
          </cell>
          <cell r="I164" t="str">
            <v>Asignado</v>
          </cell>
          <cell r="J164" t="str">
            <v>Personal</v>
          </cell>
          <cell r="K164" t="str">
            <v>17/12/2018</v>
          </cell>
          <cell r="L164" t="str">
            <v>26/11/2018</v>
          </cell>
          <cell r="M164" t="str">
            <v xml:space="preserve"> 26/11/2018</v>
          </cell>
          <cell r="N164" t="str">
            <v xml:space="preserve"> SANDRA OVIEDO</v>
          </cell>
          <cell r="O164" t="str">
            <v xml:space="preserve"> </v>
          </cell>
          <cell r="P164" t="str">
            <v xml:space="preserve"> CONCURSOS PUBLICO DE MERITOS Y CONVOCATORIAS INTERNAS</v>
          </cell>
          <cell r="Q164" t="str">
            <v xml:space="preserve">  </v>
          </cell>
          <cell r="R164" t="str">
            <v xml:space="preserve"> Tramite</v>
          </cell>
          <cell r="S164" t="str">
            <v>SOLICITUD DE TRASLADO-PROCESO ORDINARIO DE TRASLADO 2018  - CARPETA  194  FOLIOS</v>
          </cell>
          <cell r="T164" t="str">
            <v xml:space="preserve"> RECURSOS HUMANOS</v>
          </cell>
          <cell r="U164" t="str">
            <v xml:space="preserve"> </v>
          </cell>
          <cell r="V164">
            <v>0</v>
          </cell>
        </row>
        <row r="165">
          <cell r="A165" t="str">
            <v>2018PQR14705</v>
          </cell>
          <cell r="B165" t="str">
            <v>INSTITUCION EDUCATIVA MUNICIPAL, ANTONIO NARIÑO</v>
          </cell>
          <cell r="C165">
            <v>15001003644</v>
          </cell>
          <cell r="D165" t="str">
            <v>Persona Natural</v>
          </cell>
          <cell r="E165">
            <v>0</v>
          </cell>
          <cell r="F165" t="str">
            <v>Oficio</v>
          </cell>
          <cell r="G165">
            <v>-20</v>
          </cell>
          <cell r="H165" t="str">
            <v>MARIA RAQUEL LOZANO LASSO</v>
          </cell>
          <cell r="I165" t="str">
            <v>Asignado</v>
          </cell>
          <cell r="J165" t="str">
            <v>Personal</v>
          </cell>
          <cell r="K165" t="str">
            <v>17/12/2018</v>
          </cell>
          <cell r="L165" t="str">
            <v>26/11/2018</v>
          </cell>
          <cell r="M165" t="str">
            <v xml:space="preserve"> 26/11/2018</v>
          </cell>
          <cell r="N165" t="str">
            <v xml:space="preserve"> SANDRA OVIEDO</v>
          </cell>
          <cell r="O165" t="str">
            <v xml:space="preserve"> </v>
          </cell>
          <cell r="P165" t="str">
            <v xml:space="preserve"> NOVEDADES DE ESTABLECIMIENTOS EDUCATIVOS</v>
          </cell>
          <cell r="Q165" t="str">
            <v xml:space="preserve">  </v>
          </cell>
          <cell r="R165" t="str">
            <v xml:space="preserve"> Tramite</v>
          </cell>
          <cell r="S165" t="str">
            <v>LOS ABAJO FIRMANTES, ESTUDIANTES Y PADRES DE FAMILIA ALCIDIAS LEON O. Y OTROS -SOLICITAMOS COMEDIDAMENTE DEROGAR ACTO ADMINISTRATIVO QUE TRASLADA A LA COORDINADORA MARIELA NOGUERA DE ARCINIEGAS, YA QUE DADA LA CANTIDAD DE PROGRAMAS DE TIPO SOCIAL QUE TIEN</v>
          </cell>
          <cell r="T165" t="str">
            <v xml:space="preserve"> RECURSOS HUMANOS</v>
          </cell>
          <cell r="U165" t="str">
            <v xml:space="preserve"> </v>
          </cell>
          <cell r="V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Amarillo">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topLeftCell="A140" workbookViewId="0">
      <selection activeCell="D146" sqref="D146"/>
    </sheetView>
  </sheetViews>
  <sheetFormatPr baseColWidth="10" defaultRowHeight="11.45" customHeight="1" x14ac:dyDescent="0.2"/>
  <cols>
    <col min="1" max="1" width="25.140625" style="54" customWidth="1"/>
    <col min="2" max="2" width="45.42578125" customWidth="1"/>
    <col min="16" max="16" width="11.5703125" customWidth="1"/>
    <col min="19" max="19" width="44.7109375" customWidth="1"/>
  </cols>
  <sheetData>
    <row r="1" spans="1:22" s="55" customFormat="1" ht="11.45" customHeight="1" x14ac:dyDescent="0.2">
      <c r="A1" s="55" t="s">
        <v>926</v>
      </c>
    </row>
    <row r="2" spans="1:22" ht="11.45" customHeight="1" x14ac:dyDescent="0.2">
      <c r="A2" s="58" t="s">
        <v>29</v>
      </c>
      <c r="B2" s="11" t="s">
        <v>12</v>
      </c>
      <c r="C2" s="11" t="s">
        <v>13</v>
      </c>
      <c r="D2" s="11" t="s">
        <v>30</v>
      </c>
      <c r="E2" s="11" t="s">
        <v>31</v>
      </c>
      <c r="F2" s="11" t="s">
        <v>32</v>
      </c>
      <c r="G2" s="11" t="s">
        <v>33</v>
      </c>
      <c r="H2" s="11" t="s">
        <v>34</v>
      </c>
      <c r="I2" s="12" t="s">
        <v>35</v>
      </c>
      <c r="J2" s="11" t="s">
        <v>36</v>
      </c>
      <c r="K2" s="11" t="s">
        <v>20</v>
      </c>
      <c r="L2" s="11" t="s">
        <v>21</v>
      </c>
      <c r="M2" s="11" t="s">
        <v>37</v>
      </c>
      <c r="N2" s="11" t="s">
        <v>38</v>
      </c>
      <c r="O2" s="11" t="s">
        <v>39</v>
      </c>
      <c r="P2" s="11" t="s">
        <v>40</v>
      </c>
      <c r="Q2" s="11" t="s">
        <v>41</v>
      </c>
      <c r="R2" s="11" t="s">
        <v>42</v>
      </c>
      <c r="S2" s="11" t="s">
        <v>22</v>
      </c>
      <c r="T2" s="11" t="s">
        <v>23</v>
      </c>
      <c r="U2" s="11"/>
    </row>
    <row r="3" spans="1:22" s="20" customFormat="1" ht="11.45" customHeight="1" x14ac:dyDescent="0.2">
      <c r="A3" s="58" t="s">
        <v>125</v>
      </c>
      <c r="B3" s="51" t="s">
        <v>126</v>
      </c>
      <c r="C3" s="51">
        <v>12978580</v>
      </c>
      <c r="D3" s="51" t="s">
        <v>0</v>
      </c>
      <c r="E3" s="51"/>
      <c r="F3" s="51" t="s">
        <v>7</v>
      </c>
      <c r="G3" s="51">
        <v>-40</v>
      </c>
      <c r="H3" s="51" t="s">
        <v>2</v>
      </c>
      <c r="I3" s="52" t="s">
        <v>8</v>
      </c>
      <c r="J3" s="51" t="s">
        <v>3</v>
      </c>
      <c r="K3" s="51" t="s">
        <v>127</v>
      </c>
      <c r="L3" s="51" t="s">
        <v>72</v>
      </c>
      <c r="M3" s="51" t="s">
        <v>120</v>
      </c>
      <c r="N3" s="51" t="s">
        <v>9</v>
      </c>
      <c r="O3" s="51" t="s">
        <v>4</v>
      </c>
      <c r="P3" s="51" t="s">
        <v>10</v>
      </c>
      <c r="Q3" s="51" t="s">
        <v>5</v>
      </c>
      <c r="R3" s="51" t="s">
        <v>6</v>
      </c>
      <c r="S3" s="53" t="s">
        <v>128</v>
      </c>
      <c r="T3" s="51" t="s">
        <v>11</v>
      </c>
      <c r="U3" s="51" t="s">
        <v>4</v>
      </c>
      <c r="V3" s="51"/>
    </row>
    <row r="4" spans="1:22" s="20" customFormat="1" ht="11.45" customHeight="1" x14ac:dyDescent="0.2">
      <c r="A4" s="58" t="s">
        <v>121</v>
      </c>
      <c r="B4" s="51" t="s">
        <v>122</v>
      </c>
      <c r="C4" s="51">
        <v>36996760</v>
      </c>
      <c r="D4" s="51" t="s">
        <v>0</v>
      </c>
      <c r="E4" s="51"/>
      <c r="F4" s="51" t="s">
        <v>7</v>
      </c>
      <c r="G4" s="51">
        <v>-41</v>
      </c>
      <c r="H4" s="51" t="s">
        <v>2</v>
      </c>
      <c r="I4" s="52" t="s">
        <v>8</v>
      </c>
      <c r="J4" s="51" t="s">
        <v>3</v>
      </c>
      <c r="K4" s="51" t="s">
        <v>123</v>
      </c>
      <c r="L4" s="51" t="s">
        <v>74</v>
      </c>
      <c r="M4" s="51" t="s">
        <v>120</v>
      </c>
      <c r="N4" s="51" t="s">
        <v>9</v>
      </c>
      <c r="O4" s="51" t="s">
        <v>4</v>
      </c>
      <c r="P4" s="51" t="s">
        <v>10</v>
      </c>
      <c r="Q4" s="51" t="s">
        <v>5</v>
      </c>
      <c r="R4" s="51" t="s">
        <v>6</v>
      </c>
      <c r="S4" s="53" t="s">
        <v>124</v>
      </c>
      <c r="T4" s="51" t="s">
        <v>11</v>
      </c>
      <c r="U4" s="51" t="s">
        <v>4</v>
      </c>
      <c r="V4" s="51"/>
    </row>
    <row r="5" spans="1:22" s="20" customFormat="1" ht="11.45" customHeight="1" x14ac:dyDescent="0.2">
      <c r="A5" s="58" t="s">
        <v>113</v>
      </c>
      <c r="B5" s="51" t="s">
        <v>114</v>
      </c>
      <c r="C5" s="51">
        <v>30726538</v>
      </c>
      <c r="D5" s="51" t="s">
        <v>0</v>
      </c>
      <c r="E5" s="51"/>
      <c r="F5" s="51" t="s">
        <v>1</v>
      </c>
      <c r="G5" s="51">
        <v>-19</v>
      </c>
      <c r="H5" s="51" t="s">
        <v>2</v>
      </c>
      <c r="I5" s="52" t="s">
        <v>8</v>
      </c>
      <c r="J5" s="51" t="s">
        <v>3</v>
      </c>
      <c r="K5" s="51" t="s">
        <v>73</v>
      </c>
      <c r="L5" s="51" t="s">
        <v>74</v>
      </c>
      <c r="M5" s="51" t="s">
        <v>86</v>
      </c>
      <c r="N5" s="51" t="s">
        <v>9</v>
      </c>
      <c r="O5" s="51" t="s">
        <v>4</v>
      </c>
      <c r="P5" s="51" t="s">
        <v>48</v>
      </c>
      <c r="Q5" s="51" t="s">
        <v>5</v>
      </c>
      <c r="R5" s="51" t="s">
        <v>6</v>
      </c>
      <c r="S5" s="53" t="s">
        <v>115</v>
      </c>
      <c r="T5" s="51" t="s">
        <v>11</v>
      </c>
      <c r="U5" s="51" t="s">
        <v>4</v>
      </c>
      <c r="V5" s="51"/>
    </row>
    <row r="6" spans="1:22" s="20" customFormat="1" ht="11.45" customHeight="1" x14ac:dyDescent="0.2">
      <c r="A6" s="58" t="s">
        <v>107</v>
      </c>
      <c r="B6" s="51" t="s">
        <v>108</v>
      </c>
      <c r="C6" s="51">
        <v>451</v>
      </c>
      <c r="D6" s="51" t="s">
        <v>0</v>
      </c>
      <c r="E6" s="51"/>
      <c r="F6" s="51" t="s">
        <v>1</v>
      </c>
      <c r="G6" s="51">
        <v>-20</v>
      </c>
      <c r="H6" s="51" t="s">
        <v>2</v>
      </c>
      <c r="I6" s="52" t="s">
        <v>8</v>
      </c>
      <c r="J6" s="51" t="s">
        <v>3</v>
      </c>
      <c r="K6" s="51" t="s">
        <v>82</v>
      </c>
      <c r="L6" s="51" t="s">
        <v>83</v>
      </c>
      <c r="M6" s="51" t="s">
        <v>86</v>
      </c>
      <c r="N6" s="51" t="s">
        <v>9</v>
      </c>
      <c r="O6" s="51" t="s">
        <v>4</v>
      </c>
      <c r="P6" s="51" t="s">
        <v>50</v>
      </c>
      <c r="Q6" s="51" t="s">
        <v>5</v>
      </c>
      <c r="R6" s="51" t="s">
        <v>6</v>
      </c>
      <c r="S6" s="53" t="s">
        <v>109</v>
      </c>
      <c r="T6" s="51" t="s">
        <v>11</v>
      </c>
      <c r="U6" s="51" t="s">
        <v>4</v>
      </c>
      <c r="V6" s="51"/>
    </row>
    <row r="7" spans="1:22" s="20" customFormat="1" ht="11.45" customHeight="1" x14ac:dyDescent="0.2">
      <c r="A7" s="58" t="s">
        <v>104</v>
      </c>
      <c r="B7" s="51" t="s">
        <v>105</v>
      </c>
      <c r="C7" s="51">
        <v>79331429</v>
      </c>
      <c r="D7" s="51" t="s">
        <v>0</v>
      </c>
      <c r="E7" s="51"/>
      <c r="F7" s="51" t="s">
        <v>7</v>
      </c>
      <c r="G7" s="51">
        <v>-42</v>
      </c>
      <c r="H7" s="51" t="s">
        <v>2</v>
      </c>
      <c r="I7" s="52" t="s">
        <v>8</v>
      </c>
      <c r="J7" s="51" t="s">
        <v>3</v>
      </c>
      <c r="K7" s="51" t="s">
        <v>89</v>
      </c>
      <c r="L7" s="51" t="s">
        <v>83</v>
      </c>
      <c r="M7" s="51" t="s">
        <v>86</v>
      </c>
      <c r="N7" s="51" t="s">
        <v>9</v>
      </c>
      <c r="O7" s="51" t="s">
        <v>4</v>
      </c>
      <c r="P7" s="51" t="s">
        <v>10</v>
      </c>
      <c r="Q7" s="51" t="s">
        <v>5</v>
      </c>
      <c r="R7" s="51" t="s">
        <v>6</v>
      </c>
      <c r="S7" s="53" t="s">
        <v>106</v>
      </c>
      <c r="T7" s="51" t="s">
        <v>11</v>
      </c>
      <c r="U7" s="51" t="s">
        <v>4</v>
      </c>
      <c r="V7" s="51"/>
    </row>
    <row r="8" spans="1:22" s="20" customFormat="1" ht="11.45" customHeight="1" x14ac:dyDescent="0.2">
      <c r="A8" s="58" t="s">
        <v>116</v>
      </c>
      <c r="B8" s="51" t="s">
        <v>117</v>
      </c>
      <c r="C8" s="51" t="s">
        <v>118</v>
      </c>
      <c r="D8" s="51" t="s">
        <v>0</v>
      </c>
      <c r="E8" s="51"/>
      <c r="F8" s="51" t="s">
        <v>1</v>
      </c>
      <c r="G8" s="51">
        <v>-20</v>
      </c>
      <c r="H8" s="51" t="s">
        <v>2</v>
      </c>
      <c r="I8" s="52" t="s">
        <v>8</v>
      </c>
      <c r="J8" s="51" t="s">
        <v>3</v>
      </c>
      <c r="K8" s="51" t="s">
        <v>82</v>
      </c>
      <c r="L8" s="51" t="s">
        <v>83</v>
      </c>
      <c r="M8" s="51" t="s">
        <v>86</v>
      </c>
      <c r="N8" s="51" t="s">
        <v>9</v>
      </c>
      <c r="O8" s="51" t="s">
        <v>4</v>
      </c>
      <c r="P8" s="51" t="s">
        <v>48</v>
      </c>
      <c r="Q8" s="51" t="s">
        <v>5</v>
      </c>
      <c r="R8" s="51" t="s">
        <v>6</v>
      </c>
      <c r="S8" s="53" t="s">
        <v>119</v>
      </c>
      <c r="T8" s="51" t="s">
        <v>11</v>
      </c>
      <c r="U8" s="51" t="s">
        <v>4</v>
      </c>
      <c r="V8" s="51"/>
    </row>
    <row r="9" spans="1:22" s="20" customFormat="1" ht="11.45" customHeight="1" x14ac:dyDescent="0.2">
      <c r="A9" s="58" t="s">
        <v>110</v>
      </c>
      <c r="B9" s="51" t="s">
        <v>111</v>
      </c>
      <c r="C9" s="51">
        <v>51695311</v>
      </c>
      <c r="D9" s="51" t="s">
        <v>0</v>
      </c>
      <c r="E9" s="51"/>
      <c r="F9" s="51" t="s">
        <v>7</v>
      </c>
      <c r="G9" s="51">
        <v>-42</v>
      </c>
      <c r="H9" s="51" t="s">
        <v>2</v>
      </c>
      <c r="I9" s="52" t="s">
        <v>8</v>
      </c>
      <c r="J9" s="51" t="s">
        <v>3</v>
      </c>
      <c r="K9" s="51" t="s">
        <v>89</v>
      </c>
      <c r="L9" s="51" t="s">
        <v>83</v>
      </c>
      <c r="M9" s="51" t="s">
        <v>86</v>
      </c>
      <c r="N9" s="51" t="s">
        <v>9</v>
      </c>
      <c r="O9" s="51" t="s">
        <v>4</v>
      </c>
      <c r="P9" s="51" t="s">
        <v>10</v>
      </c>
      <c r="Q9" s="51" t="s">
        <v>5</v>
      </c>
      <c r="R9" s="51" t="s">
        <v>6</v>
      </c>
      <c r="S9" s="53" t="s">
        <v>112</v>
      </c>
      <c r="T9" s="51" t="s">
        <v>11</v>
      </c>
      <c r="U9" s="51" t="s">
        <v>4</v>
      </c>
      <c r="V9" s="51"/>
    </row>
    <row r="10" spans="1:22" s="20" customFormat="1" ht="11.45" customHeight="1" x14ac:dyDescent="0.2">
      <c r="A10" s="58" t="s">
        <v>102</v>
      </c>
      <c r="B10" s="51" t="s">
        <v>45</v>
      </c>
      <c r="C10" s="51">
        <v>12998754</v>
      </c>
      <c r="D10" s="51" t="s">
        <v>0</v>
      </c>
      <c r="E10" s="51"/>
      <c r="F10" s="51" t="s">
        <v>7</v>
      </c>
      <c r="G10" s="51">
        <v>-42</v>
      </c>
      <c r="H10" s="51" t="s">
        <v>2</v>
      </c>
      <c r="I10" s="52" t="s">
        <v>8</v>
      </c>
      <c r="J10" s="51" t="s">
        <v>3</v>
      </c>
      <c r="K10" s="51" t="s">
        <v>89</v>
      </c>
      <c r="L10" s="51" t="s">
        <v>83</v>
      </c>
      <c r="M10" s="51" t="s">
        <v>86</v>
      </c>
      <c r="N10" s="51" t="s">
        <v>9</v>
      </c>
      <c r="O10" s="51" t="s">
        <v>4</v>
      </c>
      <c r="P10" s="51" t="s">
        <v>10</v>
      </c>
      <c r="Q10" s="51" t="s">
        <v>5</v>
      </c>
      <c r="R10" s="51" t="s">
        <v>6</v>
      </c>
      <c r="S10" s="53" t="s">
        <v>103</v>
      </c>
      <c r="T10" s="51" t="s">
        <v>11</v>
      </c>
      <c r="U10" s="51" t="s">
        <v>4</v>
      </c>
      <c r="V10" s="51"/>
    </row>
    <row r="11" spans="1:22" s="20" customFormat="1" ht="11.45" customHeight="1" x14ac:dyDescent="0.2">
      <c r="A11" s="58" t="s">
        <v>99</v>
      </c>
      <c r="B11" s="51" t="s">
        <v>100</v>
      </c>
      <c r="C11" s="51">
        <v>59833112</v>
      </c>
      <c r="D11" s="51" t="s">
        <v>0</v>
      </c>
      <c r="E11" s="51"/>
      <c r="F11" s="51" t="s">
        <v>7</v>
      </c>
      <c r="G11" s="51">
        <v>-42</v>
      </c>
      <c r="H11" s="51" t="s">
        <v>2</v>
      </c>
      <c r="I11" s="52" t="s">
        <v>8</v>
      </c>
      <c r="J11" s="51" t="s">
        <v>3</v>
      </c>
      <c r="K11" s="51" t="s">
        <v>89</v>
      </c>
      <c r="L11" s="51" t="s">
        <v>83</v>
      </c>
      <c r="M11" s="51" t="s">
        <v>86</v>
      </c>
      <c r="N11" s="51" t="s">
        <v>9</v>
      </c>
      <c r="O11" s="51" t="s">
        <v>4</v>
      </c>
      <c r="P11" s="51" t="s">
        <v>10</v>
      </c>
      <c r="Q11" s="51" t="s">
        <v>5</v>
      </c>
      <c r="R11" s="51" t="s">
        <v>6</v>
      </c>
      <c r="S11" s="53" t="s">
        <v>101</v>
      </c>
      <c r="T11" s="51" t="s">
        <v>11</v>
      </c>
      <c r="U11" s="51" t="s">
        <v>4</v>
      </c>
      <c r="V11" s="51"/>
    </row>
    <row r="12" spans="1:22" s="20" customFormat="1" ht="11.45" customHeight="1" x14ac:dyDescent="0.2">
      <c r="A12" s="58" t="s">
        <v>96</v>
      </c>
      <c r="B12" s="51" t="s">
        <v>97</v>
      </c>
      <c r="C12" s="51">
        <v>87064288</v>
      </c>
      <c r="D12" s="51" t="s">
        <v>0</v>
      </c>
      <c r="E12" s="51"/>
      <c r="F12" s="51" t="s">
        <v>7</v>
      </c>
      <c r="G12" s="51">
        <v>-42</v>
      </c>
      <c r="H12" s="51" t="s">
        <v>2</v>
      </c>
      <c r="I12" s="52" t="s">
        <v>8</v>
      </c>
      <c r="J12" s="51" t="s">
        <v>3</v>
      </c>
      <c r="K12" s="51" t="s">
        <v>89</v>
      </c>
      <c r="L12" s="51" t="s">
        <v>83</v>
      </c>
      <c r="M12" s="51" t="s">
        <v>86</v>
      </c>
      <c r="N12" s="51" t="s">
        <v>9</v>
      </c>
      <c r="O12" s="51" t="s">
        <v>4</v>
      </c>
      <c r="P12" s="51" t="s">
        <v>10</v>
      </c>
      <c r="Q12" s="51" t="s">
        <v>5</v>
      </c>
      <c r="R12" s="51" t="s">
        <v>6</v>
      </c>
      <c r="S12" s="53" t="s">
        <v>98</v>
      </c>
      <c r="T12" s="51" t="s">
        <v>11</v>
      </c>
      <c r="U12" s="51" t="s">
        <v>4</v>
      </c>
      <c r="V12" s="51"/>
    </row>
    <row r="13" spans="1:22" s="20" customFormat="1" ht="11.45" customHeight="1" x14ac:dyDescent="0.2">
      <c r="A13" s="58" t="s">
        <v>93</v>
      </c>
      <c r="B13" s="51" t="s">
        <v>94</v>
      </c>
      <c r="C13" s="51">
        <v>27275137</v>
      </c>
      <c r="D13" s="51" t="s">
        <v>0</v>
      </c>
      <c r="E13" s="51"/>
      <c r="F13" s="51" t="s">
        <v>7</v>
      </c>
      <c r="G13" s="51">
        <v>-42</v>
      </c>
      <c r="H13" s="51" t="s">
        <v>2</v>
      </c>
      <c r="I13" s="52" t="s">
        <v>8</v>
      </c>
      <c r="J13" s="51" t="s">
        <v>3</v>
      </c>
      <c r="K13" s="51" t="s">
        <v>89</v>
      </c>
      <c r="L13" s="51" t="s">
        <v>83</v>
      </c>
      <c r="M13" s="51" t="s">
        <v>86</v>
      </c>
      <c r="N13" s="51" t="s">
        <v>9</v>
      </c>
      <c r="O13" s="51" t="s">
        <v>4</v>
      </c>
      <c r="P13" s="51" t="s">
        <v>10</v>
      </c>
      <c r="Q13" s="51" t="s">
        <v>5</v>
      </c>
      <c r="R13" s="51" t="s">
        <v>6</v>
      </c>
      <c r="S13" s="53" t="s">
        <v>95</v>
      </c>
      <c r="T13" s="51" t="s">
        <v>11</v>
      </c>
      <c r="U13" s="51" t="s">
        <v>4</v>
      </c>
      <c r="V13" s="51"/>
    </row>
    <row r="14" spans="1:22" s="20" customFormat="1" ht="11.45" customHeight="1" x14ac:dyDescent="0.2">
      <c r="A14" s="58" t="s">
        <v>91</v>
      </c>
      <c r="B14" s="51" t="s">
        <v>47</v>
      </c>
      <c r="C14" s="51">
        <v>87070028</v>
      </c>
      <c r="D14" s="51" t="s">
        <v>0</v>
      </c>
      <c r="E14" s="51"/>
      <c r="F14" s="51" t="s">
        <v>7</v>
      </c>
      <c r="G14" s="51">
        <v>-42</v>
      </c>
      <c r="H14" s="51" t="s">
        <v>2</v>
      </c>
      <c r="I14" s="52" t="s">
        <v>8</v>
      </c>
      <c r="J14" s="51" t="s">
        <v>3</v>
      </c>
      <c r="K14" s="51" t="s">
        <v>89</v>
      </c>
      <c r="L14" s="51" t="s">
        <v>83</v>
      </c>
      <c r="M14" s="51" t="s">
        <v>86</v>
      </c>
      <c r="N14" s="51" t="s">
        <v>9</v>
      </c>
      <c r="O14" s="51" t="s">
        <v>4</v>
      </c>
      <c r="P14" s="51" t="s">
        <v>10</v>
      </c>
      <c r="Q14" s="51" t="s">
        <v>5</v>
      </c>
      <c r="R14" s="51" t="s">
        <v>6</v>
      </c>
      <c r="S14" s="53" t="s">
        <v>92</v>
      </c>
      <c r="T14" s="51" t="s">
        <v>11</v>
      </c>
      <c r="U14" s="51" t="s">
        <v>4</v>
      </c>
      <c r="V14" s="51"/>
    </row>
    <row r="15" spans="1:22" s="20" customFormat="1" ht="11.45" customHeight="1" x14ac:dyDescent="0.2">
      <c r="A15" s="58" t="s">
        <v>87</v>
      </c>
      <c r="B15" s="51" t="s">
        <v>88</v>
      </c>
      <c r="C15" s="51">
        <v>30733807</v>
      </c>
      <c r="D15" s="51" t="s">
        <v>0</v>
      </c>
      <c r="E15" s="51" t="s">
        <v>44</v>
      </c>
      <c r="F15" s="51" t="s">
        <v>7</v>
      </c>
      <c r="G15" s="51">
        <v>-42</v>
      </c>
      <c r="H15" s="51" t="s">
        <v>2</v>
      </c>
      <c r="I15" s="52" t="s">
        <v>8</v>
      </c>
      <c r="J15" s="51" t="s">
        <v>3</v>
      </c>
      <c r="K15" s="51" t="s">
        <v>89</v>
      </c>
      <c r="L15" s="51" t="s">
        <v>83</v>
      </c>
      <c r="M15" s="51" t="s">
        <v>86</v>
      </c>
      <c r="N15" s="51" t="s">
        <v>9</v>
      </c>
      <c r="O15" s="51" t="s">
        <v>4</v>
      </c>
      <c r="P15" s="51" t="s">
        <v>10</v>
      </c>
      <c r="Q15" s="51" t="s">
        <v>5</v>
      </c>
      <c r="R15" s="51" t="s">
        <v>6</v>
      </c>
      <c r="S15" s="53" t="s">
        <v>90</v>
      </c>
      <c r="T15" s="51" t="s">
        <v>11</v>
      </c>
      <c r="U15" s="51" t="s">
        <v>4</v>
      </c>
      <c r="V15" s="51"/>
    </row>
    <row r="16" spans="1:22" s="20" customFormat="1" ht="11.45" customHeight="1" x14ac:dyDescent="0.2">
      <c r="A16" s="58" t="s">
        <v>84</v>
      </c>
      <c r="B16" s="51" t="s">
        <v>46</v>
      </c>
      <c r="C16" s="51">
        <v>5204267</v>
      </c>
      <c r="D16" s="51" t="s">
        <v>0</v>
      </c>
      <c r="E16" s="51"/>
      <c r="F16" s="51" t="s">
        <v>7</v>
      </c>
      <c r="G16" s="51">
        <v>-45</v>
      </c>
      <c r="H16" s="51" t="s">
        <v>2</v>
      </c>
      <c r="I16" s="52" t="s">
        <v>8</v>
      </c>
      <c r="J16" s="51" t="s">
        <v>3</v>
      </c>
      <c r="K16" s="51" t="s">
        <v>75</v>
      </c>
      <c r="L16" s="51" t="s">
        <v>69</v>
      </c>
      <c r="M16" s="51" t="s">
        <v>70</v>
      </c>
      <c r="N16" s="51" t="s">
        <v>9</v>
      </c>
      <c r="O16" s="51" t="s">
        <v>4</v>
      </c>
      <c r="P16" s="51" t="s">
        <v>10</v>
      </c>
      <c r="Q16" s="51" t="s">
        <v>5</v>
      </c>
      <c r="R16" s="51" t="s">
        <v>6</v>
      </c>
      <c r="S16" s="53" t="s">
        <v>85</v>
      </c>
      <c r="T16" s="51" t="s">
        <v>11</v>
      </c>
      <c r="U16" s="51" t="s">
        <v>4</v>
      </c>
      <c r="V16" s="51"/>
    </row>
    <row r="17" spans="1:22" s="20" customFormat="1" ht="11.45" customHeight="1" x14ac:dyDescent="0.2">
      <c r="A17" s="58" t="s">
        <v>84</v>
      </c>
      <c r="B17" s="56" t="s">
        <v>46</v>
      </c>
      <c r="C17" s="56">
        <v>5204267</v>
      </c>
      <c r="D17" s="56" t="s">
        <v>0</v>
      </c>
      <c r="E17" s="56"/>
      <c r="F17" s="56" t="s">
        <v>7</v>
      </c>
      <c r="G17" s="56">
        <v>-41</v>
      </c>
      <c r="H17" s="56" t="s">
        <v>2</v>
      </c>
      <c r="I17" s="56" t="s">
        <v>8</v>
      </c>
      <c r="J17" s="56" t="s">
        <v>3</v>
      </c>
      <c r="K17" s="56" t="s">
        <v>75</v>
      </c>
      <c r="L17" s="56" t="s">
        <v>69</v>
      </c>
      <c r="M17" s="56" t="s">
        <v>187</v>
      </c>
      <c r="N17" s="56" t="s">
        <v>9</v>
      </c>
      <c r="O17" s="56" t="s">
        <v>4</v>
      </c>
      <c r="P17" s="56" t="s">
        <v>10</v>
      </c>
      <c r="Q17" s="56" t="s">
        <v>5</v>
      </c>
      <c r="R17" s="56" t="s">
        <v>6</v>
      </c>
      <c r="S17" s="57" t="s">
        <v>85</v>
      </c>
      <c r="T17" s="56" t="s">
        <v>11</v>
      </c>
      <c r="U17" s="56" t="s">
        <v>4</v>
      </c>
      <c r="V17" s="56"/>
    </row>
    <row r="18" spans="1:22" s="20" customFormat="1" ht="11.45" customHeight="1" x14ac:dyDescent="0.2">
      <c r="A18" s="58" t="s">
        <v>79</v>
      </c>
      <c r="B18" s="51" t="s">
        <v>80</v>
      </c>
      <c r="C18" s="51">
        <v>27387839</v>
      </c>
      <c r="D18" s="51" t="s">
        <v>0</v>
      </c>
      <c r="E18" s="51" t="s">
        <v>44</v>
      </c>
      <c r="F18" s="51" t="s">
        <v>7</v>
      </c>
      <c r="G18" s="51">
        <v>-21</v>
      </c>
      <c r="H18" s="51" t="s">
        <v>68</v>
      </c>
      <c r="I18" s="52" t="s">
        <v>8</v>
      </c>
      <c r="J18" s="51" t="s">
        <v>3</v>
      </c>
      <c r="K18" s="51" t="s">
        <v>71</v>
      </c>
      <c r="L18" s="51" t="s">
        <v>69</v>
      </c>
      <c r="M18" s="51" t="s">
        <v>70</v>
      </c>
      <c r="N18" s="51" t="s">
        <v>9</v>
      </c>
      <c r="O18" s="51" t="s">
        <v>4</v>
      </c>
      <c r="P18" s="51" t="s">
        <v>49</v>
      </c>
      <c r="Q18" s="51" t="s">
        <v>5</v>
      </c>
      <c r="R18" s="51" t="s">
        <v>6</v>
      </c>
      <c r="S18" s="53" t="s">
        <v>81</v>
      </c>
      <c r="T18" s="51" t="s">
        <v>11</v>
      </c>
      <c r="U18" s="51" t="s">
        <v>4</v>
      </c>
      <c r="V18" s="51"/>
    </row>
    <row r="19" spans="1:22" s="20" customFormat="1" ht="11.45" customHeight="1" x14ac:dyDescent="0.2">
      <c r="A19" s="58" t="s">
        <v>79</v>
      </c>
      <c r="B19" s="56" t="s">
        <v>80</v>
      </c>
      <c r="C19" s="56">
        <v>27387839</v>
      </c>
      <c r="D19" s="56" t="s">
        <v>0</v>
      </c>
      <c r="E19" s="56" t="s">
        <v>44</v>
      </c>
      <c r="F19" s="56" t="s">
        <v>7</v>
      </c>
      <c r="G19" s="56">
        <v>-17</v>
      </c>
      <c r="H19" s="56" t="s">
        <v>68</v>
      </c>
      <c r="I19" s="56" t="s">
        <v>8</v>
      </c>
      <c r="J19" s="56" t="s">
        <v>3</v>
      </c>
      <c r="K19" s="56" t="s">
        <v>71</v>
      </c>
      <c r="L19" s="56" t="s">
        <v>69</v>
      </c>
      <c r="M19" s="56" t="s">
        <v>187</v>
      </c>
      <c r="N19" s="56" t="s">
        <v>9</v>
      </c>
      <c r="O19" s="56" t="s">
        <v>4</v>
      </c>
      <c r="P19" s="56" t="s">
        <v>49</v>
      </c>
      <c r="Q19" s="56" t="s">
        <v>5</v>
      </c>
      <c r="R19" s="56" t="s">
        <v>6</v>
      </c>
      <c r="S19" s="57" t="s">
        <v>81</v>
      </c>
      <c r="T19" s="56" t="s">
        <v>11</v>
      </c>
      <c r="U19" s="56" t="s">
        <v>4</v>
      </c>
      <c r="V19" s="56"/>
    </row>
    <row r="20" spans="1:22" s="20" customFormat="1" ht="11.45" customHeight="1" x14ac:dyDescent="0.2">
      <c r="A20" s="58" t="s">
        <v>76</v>
      </c>
      <c r="B20" s="51" t="s">
        <v>77</v>
      </c>
      <c r="C20" s="51">
        <v>98392816</v>
      </c>
      <c r="D20" s="51" t="s">
        <v>0</v>
      </c>
      <c r="E20" s="51" t="s">
        <v>44</v>
      </c>
      <c r="F20" s="51" t="s">
        <v>7</v>
      </c>
      <c r="G20" s="51">
        <v>-21</v>
      </c>
      <c r="H20" s="51" t="s">
        <v>68</v>
      </c>
      <c r="I20" s="52" t="s">
        <v>8</v>
      </c>
      <c r="J20" s="51" t="s">
        <v>3</v>
      </c>
      <c r="K20" s="51" t="s">
        <v>71</v>
      </c>
      <c r="L20" s="51" t="s">
        <v>69</v>
      </c>
      <c r="M20" s="51" t="s">
        <v>70</v>
      </c>
      <c r="N20" s="51" t="s">
        <v>9</v>
      </c>
      <c r="O20" s="51" t="s">
        <v>4</v>
      </c>
      <c r="P20" s="51" t="s">
        <v>49</v>
      </c>
      <c r="Q20" s="51" t="s">
        <v>5</v>
      </c>
      <c r="R20" s="51" t="s">
        <v>6</v>
      </c>
      <c r="S20" s="53" t="s">
        <v>78</v>
      </c>
      <c r="T20" s="51" t="s">
        <v>11</v>
      </c>
      <c r="U20" s="51" t="s">
        <v>4</v>
      </c>
      <c r="V20" s="51"/>
    </row>
    <row r="21" spans="1:22" s="20" customFormat="1" ht="11.45" customHeight="1" x14ac:dyDescent="0.2">
      <c r="A21" s="58" t="s">
        <v>76</v>
      </c>
      <c r="B21" s="56" t="s">
        <v>77</v>
      </c>
      <c r="C21" s="56">
        <v>98392816</v>
      </c>
      <c r="D21" s="56" t="s">
        <v>0</v>
      </c>
      <c r="E21" s="56" t="s">
        <v>44</v>
      </c>
      <c r="F21" s="56" t="s">
        <v>7</v>
      </c>
      <c r="G21" s="56">
        <v>-17</v>
      </c>
      <c r="H21" s="56" t="s">
        <v>68</v>
      </c>
      <c r="I21" s="56" t="s">
        <v>8</v>
      </c>
      <c r="J21" s="56" t="s">
        <v>3</v>
      </c>
      <c r="K21" s="56" t="s">
        <v>71</v>
      </c>
      <c r="L21" s="56" t="s">
        <v>69</v>
      </c>
      <c r="M21" s="56" t="s">
        <v>187</v>
      </c>
      <c r="N21" s="56" t="s">
        <v>9</v>
      </c>
      <c r="O21" s="56" t="s">
        <v>4</v>
      </c>
      <c r="P21" s="56" t="s">
        <v>49</v>
      </c>
      <c r="Q21" s="56" t="s">
        <v>5</v>
      </c>
      <c r="R21" s="56" t="s">
        <v>6</v>
      </c>
      <c r="S21" s="57" t="s">
        <v>78</v>
      </c>
      <c r="T21" s="56" t="s">
        <v>11</v>
      </c>
      <c r="U21" s="56" t="s">
        <v>4</v>
      </c>
      <c r="V21" s="56"/>
    </row>
    <row r="22" spans="1:22" s="20" customFormat="1" ht="11.45" customHeight="1" x14ac:dyDescent="0.2">
      <c r="A22" s="58" t="s">
        <v>200</v>
      </c>
      <c r="B22" s="56" t="s">
        <v>201</v>
      </c>
      <c r="C22" s="56">
        <v>12989353</v>
      </c>
      <c r="D22" s="56" t="s">
        <v>0</v>
      </c>
      <c r="E22" s="56"/>
      <c r="F22" s="56" t="s">
        <v>7</v>
      </c>
      <c r="G22" s="56">
        <v>-17</v>
      </c>
      <c r="H22" s="56" t="s">
        <v>68</v>
      </c>
      <c r="I22" s="56" t="s">
        <v>8</v>
      </c>
      <c r="J22" s="56" t="s">
        <v>3</v>
      </c>
      <c r="K22" s="56" t="s">
        <v>71</v>
      </c>
      <c r="L22" s="56" t="s">
        <v>69</v>
      </c>
      <c r="M22" s="56" t="s">
        <v>187</v>
      </c>
      <c r="N22" s="56" t="s">
        <v>9</v>
      </c>
      <c r="O22" s="56" t="s">
        <v>4</v>
      </c>
      <c r="P22" s="56" t="s">
        <v>49</v>
      </c>
      <c r="Q22" s="56" t="s">
        <v>5</v>
      </c>
      <c r="R22" s="56" t="s">
        <v>6</v>
      </c>
      <c r="S22" s="57" t="s">
        <v>202</v>
      </c>
      <c r="T22" s="56" t="s">
        <v>11</v>
      </c>
      <c r="U22" s="56" t="s">
        <v>4</v>
      </c>
      <c r="V22" s="56"/>
    </row>
    <row r="23" spans="1:22" s="20" customFormat="1" ht="11.45" customHeight="1" x14ac:dyDescent="0.2">
      <c r="A23" s="58" t="s">
        <v>197</v>
      </c>
      <c r="B23" s="56" t="s">
        <v>198</v>
      </c>
      <c r="C23" s="56">
        <v>27479406</v>
      </c>
      <c r="D23" s="56" t="s">
        <v>0</v>
      </c>
      <c r="E23" s="56"/>
      <c r="F23" s="56" t="s">
        <v>7</v>
      </c>
      <c r="G23" s="56">
        <v>-17</v>
      </c>
      <c r="H23" s="56" t="s">
        <v>68</v>
      </c>
      <c r="I23" s="56" t="s">
        <v>8</v>
      </c>
      <c r="J23" s="56" t="s">
        <v>3</v>
      </c>
      <c r="K23" s="56" t="s">
        <v>71</v>
      </c>
      <c r="L23" s="56" t="s">
        <v>69</v>
      </c>
      <c r="M23" s="56" t="s">
        <v>187</v>
      </c>
      <c r="N23" s="56" t="s">
        <v>9</v>
      </c>
      <c r="O23" s="56" t="s">
        <v>4</v>
      </c>
      <c r="P23" s="56" t="s">
        <v>49</v>
      </c>
      <c r="Q23" s="56" t="s">
        <v>5</v>
      </c>
      <c r="R23" s="56" t="s">
        <v>6</v>
      </c>
      <c r="S23" s="57" t="s">
        <v>199</v>
      </c>
      <c r="T23" s="56" t="s">
        <v>11</v>
      </c>
      <c r="U23" s="56" t="s">
        <v>4</v>
      </c>
      <c r="V23" s="56"/>
    </row>
    <row r="24" spans="1:22" s="20" customFormat="1" ht="11.45" customHeight="1" x14ac:dyDescent="0.2">
      <c r="A24" s="58" t="s">
        <v>193</v>
      </c>
      <c r="B24" s="56" t="s">
        <v>194</v>
      </c>
      <c r="C24" s="56">
        <v>30737622</v>
      </c>
      <c r="D24" s="56" t="s">
        <v>0</v>
      </c>
      <c r="E24" s="56"/>
      <c r="F24" s="56" t="s">
        <v>1</v>
      </c>
      <c r="G24" s="56">
        <v>-17</v>
      </c>
      <c r="H24" s="56" t="s">
        <v>2</v>
      </c>
      <c r="I24" s="56" t="s">
        <v>8</v>
      </c>
      <c r="J24" s="56" t="s">
        <v>3</v>
      </c>
      <c r="K24" s="56" t="s">
        <v>71</v>
      </c>
      <c r="L24" s="56" t="s">
        <v>69</v>
      </c>
      <c r="M24" s="56" t="s">
        <v>187</v>
      </c>
      <c r="N24" s="56" t="s">
        <v>9</v>
      </c>
      <c r="O24" s="56" t="s">
        <v>4</v>
      </c>
      <c r="P24" s="56" t="s">
        <v>195</v>
      </c>
      <c r="Q24" s="56" t="s">
        <v>5</v>
      </c>
      <c r="R24" s="56" t="s">
        <v>6</v>
      </c>
      <c r="S24" s="57" t="s">
        <v>196</v>
      </c>
      <c r="T24" s="56" t="s">
        <v>11</v>
      </c>
      <c r="U24" s="56" t="s">
        <v>4</v>
      </c>
      <c r="V24" s="56"/>
    </row>
    <row r="25" spans="1:22" s="20" customFormat="1" ht="11.45" customHeight="1" x14ac:dyDescent="0.2">
      <c r="A25" s="58" t="s">
        <v>182</v>
      </c>
      <c r="B25" s="56" t="s">
        <v>183</v>
      </c>
      <c r="C25" s="56" t="s">
        <v>184</v>
      </c>
      <c r="D25" s="56" t="s">
        <v>0</v>
      </c>
      <c r="E25" s="56"/>
      <c r="F25" s="56" t="s">
        <v>1</v>
      </c>
      <c r="G25" s="56">
        <v>-20</v>
      </c>
      <c r="H25" s="56" t="s">
        <v>2</v>
      </c>
      <c r="I25" s="56" t="s">
        <v>185</v>
      </c>
      <c r="J25" s="56" t="s">
        <v>3</v>
      </c>
      <c r="K25" s="56" t="s">
        <v>180</v>
      </c>
      <c r="L25" s="56" t="s">
        <v>186</v>
      </c>
      <c r="M25" s="56" t="s">
        <v>187</v>
      </c>
      <c r="N25" s="56" t="s">
        <v>9</v>
      </c>
      <c r="O25" s="56" t="s">
        <v>4</v>
      </c>
      <c r="P25" s="56" t="s">
        <v>188</v>
      </c>
      <c r="Q25" s="56" t="s">
        <v>5</v>
      </c>
      <c r="R25" s="56" t="s">
        <v>6</v>
      </c>
      <c r="S25" s="57" t="s">
        <v>189</v>
      </c>
      <c r="T25" s="56" t="s">
        <v>11</v>
      </c>
      <c r="U25" s="56" t="s">
        <v>4</v>
      </c>
      <c r="V25" s="56"/>
    </row>
    <row r="26" spans="1:22" s="20" customFormat="1" ht="11.45" customHeight="1" x14ac:dyDescent="0.2">
      <c r="A26" s="58" t="s">
        <v>190</v>
      </c>
      <c r="B26" s="56" t="s">
        <v>191</v>
      </c>
      <c r="C26" s="56">
        <v>41</v>
      </c>
      <c r="D26" s="56" t="s">
        <v>0</v>
      </c>
      <c r="E26" s="56"/>
      <c r="F26" s="56" t="s">
        <v>1</v>
      </c>
      <c r="G26" s="56">
        <v>-43</v>
      </c>
      <c r="H26" s="56" t="s">
        <v>2</v>
      </c>
      <c r="I26" s="56" t="s">
        <v>8</v>
      </c>
      <c r="J26" s="56" t="s">
        <v>3</v>
      </c>
      <c r="K26" s="56" t="s">
        <v>153</v>
      </c>
      <c r="L26" s="56" t="s">
        <v>186</v>
      </c>
      <c r="M26" s="56" t="s">
        <v>187</v>
      </c>
      <c r="N26" s="56" t="s">
        <v>9</v>
      </c>
      <c r="O26" s="56" t="s">
        <v>4</v>
      </c>
      <c r="P26" s="56" t="s">
        <v>10</v>
      </c>
      <c r="Q26" s="56" t="s">
        <v>5</v>
      </c>
      <c r="R26" s="56" t="s">
        <v>6</v>
      </c>
      <c r="S26" s="57" t="s">
        <v>192</v>
      </c>
      <c r="T26" s="56" t="s">
        <v>11</v>
      </c>
      <c r="U26" s="56" t="s">
        <v>4</v>
      </c>
      <c r="V26" s="56"/>
    </row>
    <row r="27" spans="1:22" s="20" customFormat="1" ht="11.45" customHeight="1" x14ac:dyDescent="0.2">
      <c r="A27" s="58" t="s">
        <v>172</v>
      </c>
      <c r="B27" s="56" t="s">
        <v>173</v>
      </c>
      <c r="C27" s="56">
        <v>59314917</v>
      </c>
      <c r="D27" s="56" t="s">
        <v>0</v>
      </c>
      <c r="E27" s="56"/>
      <c r="F27" s="56" t="s">
        <v>7</v>
      </c>
      <c r="G27" s="56">
        <v>-43</v>
      </c>
      <c r="H27" s="56" t="s">
        <v>2</v>
      </c>
      <c r="I27" s="56" t="s">
        <v>8</v>
      </c>
      <c r="J27" s="56" t="s">
        <v>3</v>
      </c>
      <c r="K27" s="56" t="s">
        <v>153</v>
      </c>
      <c r="L27" s="56" t="s">
        <v>154</v>
      </c>
      <c r="M27" s="56" t="s">
        <v>155</v>
      </c>
      <c r="N27" s="56" t="s">
        <v>9</v>
      </c>
      <c r="O27" s="56" t="s">
        <v>4</v>
      </c>
      <c r="P27" s="56" t="s">
        <v>10</v>
      </c>
      <c r="Q27" s="56" t="s">
        <v>5</v>
      </c>
      <c r="R27" s="56" t="s">
        <v>6</v>
      </c>
      <c r="S27" s="57" t="s">
        <v>174</v>
      </c>
      <c r="T27" s="56" t="s">
        <v>11</v>
      </c>
      <c r="U27" s="56" t="s">
        <v>4</v>
      </c>
      <c r="V27" s="56"/>
    </row>
    <row r="28" spans="1:22" s="20" customFormat="1" ht="11.45" customHeight="1" x14ac:dyDescent="0.2">
      <c r="A28" s="58" t="s">
        <v>175</v>
      </c>
      <c r="B28" s="56" t="s">
        <v>176</v>
      </c>
      <c r="C28" s="56">
        <v>212740444</v>
      </c>
      <c r="D28" s="56" t="s">
        <v>177</v>
      </c>
      <c r="E28" s="56" t="s">
        <v>178</v>
      </c>
      <c r="F28" s="56" t="s">
        <v>7</v>
      </c>
      <c r="G28" s="56">
        <v>-20</v>
      </c>
      <c r="H28" s="56" t="s">
        <v>12</v>
      </c>
      <c r="I28" s="56" t="s">
        <v>8</v>
      </c>
      <c r="J28" s="56" t="s">
        <v>179</v>
      </c>
      <c r="K28" s="56" t="s">
        <v>180</v>
      </c>
      <c r="L28" s="56" t="s">
        <v>154</v>
      </c>
      <c r="M28" s="56" t="s">
        <v>155</v>
      </c>
      <c r="N28" s="56" t="s">
        <v>9</v>
      </c>
      <c r="O28" s="56" t="s">
        <v>4</v>
      </c>
      <c r="P28" s="56" t="s">
        <v>50</v>
      </c>
      <c r="Q28" s="56" t="s">
        <v>5</v>
      </c>
      <c r="R28" s="56" t="s">
        <v>6</v>
      </c>
      <c r="S28" s="57" t="s">
        <v>181</v>
      </c>
      <c r="T28" s="56" t="s">
        <v>11</v>
      </c>
      <c r="U28" s="56" t="s">
        <v>4</v>
      </c>
      <c r="V28" s="56"/>
    </row>
    <row r="29" spans="1:22" s="20" customFormat="1" ht="11.45" customHeight="1" x14ac:dyDescent="0.2">
      <c r="A29" s="58" t="s">
        <v>169</v>
      </c>
      <c r="B29" s="56" t="s">
        <v>170</v>
      </c>
      <c r="C29" s="56">
        <v>98384746</v>
      </c>
      <c r="D29" s="56" t="s">
        <v>0</v>
      </c>
      <c r="E29" s="56"/>
      <c r="F29" s="56" t="s">
        <v>7</v>
      </c>
      <c r="G29" s="56">
        <v>-43</v>
      </c>
      <c r="H29" s="56" t="s">
        <v>2</v>
      </c>
      <c r="I29" s="56" t="s">
        <v>8</v>
      </c>
      <c r="J29" s="56" t="s">
        <v>3</v>
      </c>
      <c r="K29" s="56" t="s">
        <v>153</v>
      </c>
      <c r="L29" s="56" t="s">
        <v>154</v>
      </c>
      <c r="M29" s="56" t="s">
        <v>155</v>
      </c>
      <c r="N29" s="56" t="s">
        <v>9</v>
      </c>
      <c r="O29" s="56" t="s">
        <v>4</v>
      </c>
      <c r="P29" s="56" t="s">
        <v>10</v>
      </c>
      <c r="Q29" s="56" t="s">
        <v>5</v>
      </c>
      <c r="R29" s="56" t="s">
        <v>6</v>
      </c>
      <c r="S29" s="57" t="s">
        <v>171</v>
      </c>
      <c r="T29" s="56" t="s">
        <v>11</v>
      </c>
      <c r="U29" s="56" t="s">
        <v>4</v>
      </c>
      <c r="V29" s="56"/>
    </row>
    <row r="30" spans="1:22" s="20" customFormat="1" ht="11.45" customHeight="1" x14ac:dyDescent="0.2">
      <c r="A30" s="58" t="s">
        <v>166</v>
      </c>
      <c r="B30" s="56" t="s">
        <v>167</v>
      </c>
      <c r="C30" s="56">
        <v>98379476</v>
      </c>
      <c r="D30" s="56" t="s">
        <v>0</v>
      </c>
      <c r="E30" s="56"/>
      <c r="F30" s="56" t="s">
        <v>7</v>
      </c>
      <c r="G30" s="56">
        <v>-43</v>
      </c>
      <c r="H30" s="56" t="s">
        <v>2</v>
      </c>
      <c r="I30" s="56" t="s">
        <v>8</v>
      </c>
      <c r="J30" s="56" t="s">
        <v>3</v>
      </c>
      <c r="K30" s="56" t="s">
        <v>153</v>
      </c>
      <c r="L30" s="56" t="s">
        <v>154</v>
      </c>
      <c r="M30" s="56" t="s">
        <v>155</v>
      </c>
      <c r="N30" s="56" t="s">
        <v>9</v>
      </c>
      <c r="O30" s="56" t="s">
        <v>4</v>
      </c>
      <c r="P30" s="56" t="s">
        <v>10</v>
      </c>
      <c r="Q30" s="56" t="s">
        <v>5</v>
      </c>
      <c r="R30" s="56" t="s">
        <v>6</v>
      </c>
      <c r="S30" s="57" t="s">
        <v>168</v>
      </c>
      <c r="T30" s="56" t="s">
        <v>11</v>
      </c>
      <c r="U30" s="56" t="s">
        <v>4</v>
      </c>
      <c r="V30" s="56"/>
    </row>
    <row r="31" spans="1:22" s="20" customFormat="1" ht="11.45" customHeight="1" x14ac:dyDescent="0.2">
      <c r="A31" s="58" t="s">
        <v>163</v>
      </c>
      <c r="B31" s="56" t="s">
        <v>164</v>
      </c>
      <c r="C31" s="56">
        <v>98385063</v>
      </c>
      <c r="D31" s="56" t="s">
        <v>0</v>
      </c>
      <c r="E31" s="56"/>
      <c r="F31" s="56" t="s">
        <v>7</v>
      </c>
      <c r="G31" s="56">
        <v>-43</v>
      </c>
      <c r="H31" s="56" t="s">
        <v>2</v>
      </c>
      <c r="I31" s="56" t="s">
        <v>8</v>
      </c>
      <c r="J31" s="56" t="s">
        <v>3</v>
      </c>
      <c r="K31" s="56" t="s">
        <v>153</v>
      </c>
      <c r="L31" s="56" t="s">
        <v>154</v>
      </c>
      <c r="M31" s="56" t="s">
        <v>155</v>
      </c>
      <c r="N31" s="56" t="s">
        <v>9</v>
      </c>
      <c r="O31" s="56" t="s">
        <v>4</v>
      </c>
      <c r="P31" s="56" t="s">
        <v>10</v>
      </c>
      <c r="Q31" s="56" t="s">
        <v>5</v>
      </c>
      <c r="R31" s="56" t="s">
        <v>6</v>
      </c>
      <c r="S31" s="57" t="s">
        <v>165</v>
      </c>
      <c r="T31" s="56" t="s">
        <v>11</v>
      </c>
      <c r="U31" s="56" t="s">
        <v>4</v>
      </c>
      <c r="V31" s="56"/>
    </row>
    <row r="32" spans="1:22" s="20" customFormat="1" ht="11.45" customHeight="1" x14ac:dyDescent="0.2">
      <c r="A32" s="58" t="s">
        <v>160</v>
      </c>
      <c r="B32" s="56" t="s">
        <v>161</v>
      </c>
      <c r="C32" s="56">
        <v>87062583</v>
      </c>
      <c r="D32" s="56" t="s">
        <v>0</v>
      </c>
      <c r="E32" s="56"/>
      <c r="F32" s="56" t="s">
        <v>7</v>
      </c>
      <c r="G32" s="56">
        <v>-43</v>
      </c>
      <c r="H32" s="56" t="s">
        <v>2</v>
      </c>
      <c r="I32" s="56" t="s">
        <v>8</v>
      </c>
      <c r="J32" s="56" t="s">
        <v>3</v>
      </c>
      <c r="K32" s="56" t="s">
        <v>153</v>
      </c>
      <c r="L32" s="56" t="s">
        <v>154</v>
      </c>
      <c r="M32" s="56" t="s">
        <v>155</v>
      </c>
      <c r="N32" s="56" t="s">
        <v>9</v>
      </c>
      <c r="O32" s="56" t="s">
        <v>4</v>
      </c>
      <c r="P32" s="56" t="s">
        <v>10</v>
      </c>
      <c r="Q32" s="56" t="s">
        <v>5</v>
      </c>
      <c r="R32" s="56" t="s">
        <v>6</v>
      </c>
      <c r="S32" s="57" t="s">
        <v>162</v>
      </c>
      <c r="T32" s="56" t="s">
        <v>11</v>
      </c>
      <c r="U32" s="56" t="s">
        <v>4</v>
      </c>
      <c r="V32" s="56"/>
    </row>
    <row r="33" spans="1:22" s="20" customFormat="1" ht="11.45" customHeight="1" x14ac:dyDescent="0.2">
      <c r="A33" s="58" t="s">
        <v>157</v>
      </c>
      <c r="B33" s="56" t="s">
        <v>158</v>
      </c>
      <c r="C33" s="56">
        <v>1085270031</v>
      </c>
      <c r="D33" s="56" t="s">
        <v>0</v>
      </c>
      <c r="E33" s="56"/>
      <c r="F33" s="56" t="s">
        <v>7</v>
      </c>
      <c r="G33" s="56">
        <v>-43</v>
      </c>
      <c r="H33" s="56" t="s">
        <v>2</v>
      </c>
      <c r="I33" s="56" t="s">
        <v>8</v>
      </c>
      <c r="J33" s="56" t="s">
        <v>3</v>
      </c>
      <c r="K33" s="56" t="s">
        <v>153</v>
      </c>
      <c r="L33" s="56" t="s">
        <v>154</v>
      </c>
      <c r="M33" s="56" t="s">
        <v>155</v>
      </c>
      <c r="N33" s="56" t="s">
        <v>9</v>
      </c>
      <c r="O33" s="56" t="s">
        <v>4</v>
      </c>
      <c r="P33" s="56" t="s">
        <v>10</v>
      </c>
      <c r="Q33" s="56" t="s">
        <v>5</v>
      </c>
      <c r="R33" s="56" t="s">
        <v>6</v>
      </c>
      <c r="S33" s="57" t="s">
        <v>159</v>
      </c>
      <c r="T33" s="56" t="s">
        <v>11</v>
      </c>
      <c r="U33" s="56" t="s">
        <v>4</v>
      </c>
      <c r="V33" s="56"/>
    </row>
    <row r="34" spans="1:22" s="20" customFormat="1" ht="11.45" customHeight="1" x14ac:dyDescent="0.2">
      <c r="A34" s="58" t="s">
        <v>151</v>
      </c>
      <c r="B34" s="56" t="s">
        <v>152</v>
      </c>
      <c r="C34" s="56">
        <v>98399647</v>
      </c>
      <c r="D34" s="56" t="s">
        <v>0</v>
      </c>
      <c r="E34" s="56"/>
      <c r="F34" s="56" t="s">
        <v>7</v>
      </c>
      <c r="G34" s="56">
        <v>-43</v>
      </c>
      <c r="H34" s="56" t="s">
        <v>2</v>
      </c>
      <c r="I34" s="56" t="s">
        <v>8</v>
      </c>
      <c r="J34" s="56" t="s">
        <v>3</v>
      </c>
      <c r="K34" s="56" t="s">
        <v>153</v>
      </c>
      <c r="L34" s="56" t="s">
        <v>154</v>
      </c>
      <c r="M34" s="56" t="s">
        <v>155</v>
      </c>
      <c r="N34" s="56" t="s">
        <v>9</v>
      </c>
      <c r="O34" s="56" t="s">
        <v>4</v>
      </c>
      <c r="P34" s="56" t="s">
        <v>10</v>
      </c>
      <c r="Q34" s="56" t="s">
        <v>5</v>
      </c>
      <c r="R34" s="56" t="s">
        <v>6</v>
      </c>
      <c r="S34" s="57" t="s">
        <v>156</v>
      </c>
      <c r="T34" s="56" t="s">
        <v>11</v>
      </c>
      <c r="U34" s="56" t="s">
        <v>4</v>
      </c>
      <c r="V34" s="56"/>
    </row>
    <row r="35" spans="1:22" s="20" customFormat="1" ht="11.45" customHeight="1" x14ac:dyDescent="0.2">
      <c r="A35" s="58" t="s">
        <v>308</v>
      </c>
      <c r="B35" s="56" t="s">
        <v>309</v>
      </c>
      <c r="C35" s="56">
        <v>12987356</v>
      </c>
      <c r="D35" s="56" t="s">
        <v>0</v>
      </c>
      <c r="E35" s="56"/>
      <c r="F35" s="56" t="s">
        <v>7</v>
      </c>
      <c r="G35" s="56">
        <v>-42</v>
      </c>
      <c r="H35" s="56" t="s">
        <v>2</v>
      </c>
      <c r="I35" s="56" t="s">
        <v>8</v>
      </c>
      <c r="J35" s="56" t="s">
        <v>3</v>
      </c>
      <c r="K35" s="56" t="s">
        <v>280</v>
      </c>
      <c r="L35" s="56" t="s">
        <v>273</v>
      </c>
      <c r="M35" s="56" t="s">
        <v>247</v>
      </c>
      <c r="N35" s="56" t="s">
        <v>9</v>
      </c>
      <c r="O35" s="56" t="s">
        <v>4</v>
      </c>
      <c r="P35" s="56" t="s">
        <v>10</v>
      </c>
      <c r="Q35" s="56" t="s">
        <v>5</v>
      </c>
      <c r="R35" s="56" t="s">
        <v>6</v>
      </c>
      <c r="S35" s="57" t="s">
        <v>310</v>
      </c>
      <c r="T35" s="56" t="s">
        <v>11</v>
      </c>
      <c r="U35" s="56" t="s">
        <v>4</v>
      </c>
      <c r="V35" s="56"/>
    </row>
    <row r="36" spans="1:22" s="20" customFormat="1" ht="11.45" customHeight="1" x14ac:dyDescent="0.2">
      <c r="A36" s="58" t="s">
        <v>241</v>
      </c>
      <c r="B36" s="56" t="s">
        <v>303</v>
      </c>
      <c r="C36" s="56">
        <v>1085345053</v>
      </c>
      <c r="D36" s="56" t="s">
        <v>0</v>
      </c>
      <c r="E36" s="56"/>
      <c r="F36" s="56" t="s">
        <v>7</v>
      </c>
      <c r="G36" s="56">
        <v>-42</v>
      </c>
      <c r="H36" s="56" t="s">
        <v>2</v>
      </c>
      <c r="I36" s="56" t="s">
        <v>8</v>
      </c>
      <c r="J36" s="56" t="s">
        <v>3</v>
      </c>
      <c r="K36" s="56" t="s">
        <v>280</v>
      </c>
      <c r="L36" s="56" t="s">
        <v>273</v>
      </c>
      <c r="M36" s="56" t="s">
        <v>247</v>
      </c>
      <c r="N36" s="56" t="s">
        <v>9</v>
      </c>
      <c r="O36" s="56" t="s">
        <v>4</v>
      </c>
      <c r="P36" s="56" t="s">
        <v>10</v>
      </c>
      <c r="Q36" s="56" t="s">
        <v>5</v>
      </c>
      <c r="R36" s="56" t="s">
        <v>6</v>
      </c>
      <c r="S36" s="57" t="s">
        <v>304</v>
      </c>
      <c r="T36" s="56" t="s">
        <v>11</v>
      </c>
      <c r="U36" s="56" t="s">
        <v>4</v>
      </c>
      <c r="V36" s="56"/>
    </row>
    <row r="37" spans="1:22" s="20" customFormat="1" ht="11.45" customHeight="1" x14ac:dyDescent="0.2">
      <c r="A37" s="58" t="s">
        <v>297</v>
      </c>
      <c r="B37" s="56" t="s">
        <v>298</v>
      </c>
      <c r="C37" s="56">
        <v>30725984</v>
      </c>
      <c r="D37" s="56" t="s">
        <v>0</v>
      </c>
      <c r="E37" s="56"/>
      <c r="F37" s="56" t="s">
        <v>7</v>
      </c>
      <c r="G37" s="56">
        <v>-42</v>
      </c>
      <c r="H37" s="56" t="s">
        <v>2</v>
      </c>
      <c r="I37" s="56" t="s">
        <v>8</v>
      </c>
      <c r="J37" s="56" t="s">
        <v>3</v>
      </c>
      <c r="K37" s="56" t="s">
        <v>280</v>
      </c>
      <c r="L37" s="56" t="s">
        <v>273</v>
      </c>
      <c r="M37" s="56" t="s">
        <v>247</v>
      </c>
      <c r="N37" s="56" t="s">
        <v>9</v>
      </c>
      <c r="O37" s="56" t="s">
        <v>4</v>
      </c>
      <c r="P37" s="56" t="s">
        <v>10</v>
      </c>
      <c r="Q37" s="56" t="s">
        <v>5</v>
      </c>
      <c r="R37" s="56" t="s">
        <v>6</v>
      </c>
      <c r="S37" s="57" t="s">
        <v>299</v>
      </c>
      <c r="T37" s="56" t="s">
        <v>11</v>
      </c>
      <c r="U37" s="56" t="s">
        <v>4</v>
      </c>
      <c r="V37" s="56"/>
    </row>
    <row r="38" spans="1:22" s="20" customFormat="1" ht="11.45" customHeight="1" x14ac:dyDescent="0.2">
      <c r="A38" s="58" t="s">
        <v>294</v>
      </c>
      <c r="B38" s="56" t="s">
        <v>295</v>
      </c>
      <c r="C38" s="56">
        <v>12990774</v>
      </c>
      <c r="D38" s="56" t="s">
        <v>0</v>
      </c>
      <c r="E38" s="56"/>
      <c r="F38" s="56" t="s">
        <v>7</v>
      </c>
      <c r="G38" s="56">
        <v>-42</v>
      </c>
      <c r="H38" s="56" t="s">
        <v>2</v>
      </c>
      <c r="I38" s="56" t="s">
        <v>8</v>
      </c>
      <c r="J38" s="56" t="s">
        <v>3</v>
      </c>
      <c r="K38" s="56" t="s">
        <v>280</v>
      </c>
      <c r="L38" s="56" t="s">
        <v>273</v>
      </c>
      <c r="M38" s="56" t="s">
        <v>247</v>
      </c>
      <c r="N38" s="56" t="s">
        <v>9</v>
      </c>
      <c r="O38" s="56" t="s">
        <v>4</v>
      </c>
      <c r="P38" s="56" t="s">
        <v>10</v>
      </c>
      <c r="Q38" s="56" t="s">
        <v>5</v>
      </c>
      <c r="R38" s="56" t="s">
        <v>6</v>
      </c>
      <c r="S38" s="57" t="s">
        <v>296</v>
      </c>
      <c r="T38" s="56" t="s">
        <v>11</v>
      </c>
      <c r="U38" s="56" t="s">
        <v>4</v>
      </c>
      <c r="V38" s="56"/>
    </row>
    <row r="39" spans="1:22" s="20" customFormat="1" ht="11.45" customHeight="1" x14ac:dyDescent="0.2">
      <c r="A39" s="58" t="s">
        <v>291</v>
      </c>
      <c r="B39" s="56" t="s">
        <v>292</v>
      </c>
      <c r="C39" s="56">
        <v>30733203</v>
      </c>
      <c r="D39" s="56" t="s">
        <v>0</v>
      </c>
      <c r="E39" s="56"/>
      <c r="F39" s="56" t="s">
        <v>7</v>
      </c>
      <c r="G39" s="56">
        <v>-42</v>
      </c>
      <c r="H39" s="56" t="s">
        <v>2</v>
      </c>
      <c r="I39" s="56" t="s">
        <v>8</v>
      </c>
      <c r="J39" s="56" t="s">
        <v>3</v>
      </c>
      <c r="K39" s="56" t="s">
        <v>280</v>
      </c>
      <c r="L39" s="56" t="s">
        <v>273</v>
      </c>
      <c r="M39" s="56" t="s">
        <v>247</v>
      </c>
      <c r="N39" s="56" t="s">
        <v>9</v>
      </c>
      <c r="O39" s="56" t="s">
        <v>4</v>
      </c>
      <c r="P39" s="56" t="s">
        <v>10</v>
      </c>
      <c r="Q39" s="56" t="s">
        <v>5</v>
      </c>
      <c r="R39" s="56" t="s">
        <v>6</v>
      </c>
      <c r="S39" s="57" t="s">
        <v>293</v>
      </c>
      <c r="T39" s="56" t="s">
        <v>11</v>
      </c>
      <c r="U39" s="56" t="s">
        <v>4</v>
      </c>
      <c r="V39" s="56"/>
    </row>
    <row r="40" spans="1:22" s="20" customFormat="1" ht="11.45" customHeight="1" x14ac:dyDescent="0.2">
      <c r="A40" s="58" t="s">
        <v>288</v>
      </c>
      <c r="B40" s="56" t="s">
        <v>289</v>
      </c>
      <c r="C40" s="56">
        <v>30733201</v>
      </c>
      <c r="D40" s="56" t="s">
        <v>0</v>
      </c>
      <c r="E40" s="56"/>
      <c r="F40" s="56" t="s">
        <v>7</v>
      </c>
      <c r="G40" s="56">
        <v>-42</v>
      </c>
      <c r="H40" s="56" t="s">
        <v>2</v>
      </c>
      <c r="I40" s="56" t="s">
        <v>8</v>
      </c>
      <c r="J40" s="56" t="s">
        <v>3</v>
      </c>
      <c r="K40" s="56" t="s">
        <v>280</v>
      </c>
      <c r="L40" s="56" t="s">
        <v>273</v>
      </c>
      <c r="M40" s="56" t="s">
        <v>247</v>
      </c>
      <c r="N40" s="56" t="s">
        <v>9</v>
      </c>
      <c r="O40" s="56" t="s">
        <v>4</v>
      </c>
      <c r="P40" s="56" t="s">
        <v>10</v>
      </c>
      <c r="Q40" s="56" t="s">
        <v>5</v>
      </c>
      <c r="R40" s="56" t="s">
        <v>6</v>
      </c>
      <c r="S40" s="57" t="s">
        <v>290</v>
      </c>
      <c r="T40" s="56" t="s">
        <v>11</v>
      </c>
      <c r="U40" s="56" t="s">
        <v>4</v>
      </c>
      <c r="V40" s="56"/>
    </row>
    <row r="41" spans="1:22" s="20" customFormat="1" ht="11.45" customHeight="1" x14ac:dyDescent="0.2">
      <c r="A41" s="58" t="s">
        <v>282</v>
      </c>
      <c r="B41" s="56" t="s">
        <v>283</v>
      </c>
      <c r="C41" s="56">
        <v>37040036</v>
      </c>
      <c r="D41" s="56" t="s">
        <v>0</v>
      </c>
      <c r="E41" s="56"/>
      <c r="F41" s="56" t="s">
        <v>7</v>
      </c>
      <c r="G41" s="56">
        <v>-42</v>
      </c>
      <c r="H41" s="56" t="s">
        <v>2</v>
      </c>
      <c r="I41" s="56" t="s">
        <v>8</v>
      </c>
      <c r="J41" s="56" t="s">
        <v>3</v>
      </c>
      <c r="K41" s="56" t="s">
        <v>280</v>
      </c>
      <c r="L41" s="56" t="s">
        <v>273</v>
      </c>
      <c r="M41" s="56" t="s">
        <v>247</v>
      </c>
      <c r="N41" s="56" t="s">
        <v>9</v>
      </c>
      <c r="O41" s="56" t="s">
        <v>4</v>
      </c>
      <c r="P41" s="56" t="s">
        <v>10</v>
      </c>
      <c r="Q41" s="56" t="s">
        <v>5</v>
      </c>
      <c r="R41" s="56" t="s">
        <v>6</v>
      </c>
      <c r="S41" s="57" t="s">
        <v>284</v>
      </c>
      <c r="T41" s="56" t="s">
        <v>11</v>
      </c>
      <c r="U41" s="56" t="s">
        <v>4</v>
      </c>
      <c r="V41" s="56"/>
    </row>
    <row r="42" spans="1:22" s="20" customFormat="1" ht="11.45" customHeight="1" x14ac:dyDescent="0.2">
      <c r="A42" s="58" t="s">
        <v>278</v>
      </c>
      <c r="B42" s="56" t="s">
        <v>279</v>
      </c>
      <c r="C42" s="56">
        <v>98384801</v>
      </c>
      <c r="D42" s="56" t="s">
        <v>0</v>
      </c>
      <c r="E42" s="56"/>
      <c r="F42" s="56" t="s">
        <v>7</v>
      </c>
      <c r="G42" s="56">
        <v>-42</v>
      </c>
      <c r="H42" s="56" t="s">
        <v>2</v>
      </c>
      <c r="I42" s="56" t="s">
        <v>8</v>
      </c>
      <c r="J42" s="56" t="s">
        <v>3</v>
      </c>
      <c r="K42" s="56" t="s">
        <v>280</v>
      </c>
      <c r="L42" s="56" t="s">
        <v>273</v>
      </c>
      <c r="M42" s="56" t="s">
        <v>247</v>
      </c>
      <c r="N42" s="56" t="s">
        <v>9</v>
      </c>
      <c r="O42" s="56" t="s">
        <v>4</v>
      </c>
      <c r="P42" s="56" t="s">
        <v>10</v>
      </c>
      <c r="Q42" s="56" t="s">
        <v>5</v>
      </c>
      <c r="R42" s="56" t="s">
        <v>6</v>
      </c>
      <c r="S42" s="57" t="s">
        <v>281</v>
      </c>
      <c r="T42" s="56" t="s">
        <v>11</v>
      </c>
      <c r="U42" s="56" t="s">
        <v>4</v>
      </c>
      <c r="V42" s="56"/>
    </row>
    <row r="43" spans="1:22" s="20" customFormat="1" ht="11.45" customHeight="1" x14ac:dyDescent="0.2">
      <c r="A43" s="58" t="s">
        <v>271</v>
      </c>
      <c r="B43" s="56" t="s">
        <v>183</v>
      </c>
      <c r="C43" s="56" t="s">
        <v>184</v>
      </c>
      <c r="D43" s="56" t="s">
        <v>0</v>
      </c>
      <c r="E43" s="56"/>
      <c r="F43" s="56" t="s">
        <v>1</v>
      </c>
      <c r="G43" s="56">
        <v>-19</v>
      </c>
      <c r="H43" s="56" t="s">
        <v>2</v>
      </c>
      <c r="I43" s="56" t="s">
        <v>8</v>
      </c>
      <c r="J43" s="56" t="s">
        <v>3</v>
      </c>
      <c r="K43" s="56" t="s">
        <v>272</v>
      </c>
      <c r="L43" s="56" t="s">
        <v>273</v>
      </c>
      <c r="M43" s="56" t="s">
        <v>247</v>
      </c>
      <c r="N43" s="56" t="s">
        <v>9</v>
      </c>
      <c r="O43" s="56" t="s">
        <v>4</v>
      </c>
      <c r="P43" s="56" t="s">
        <v>188</v>
      </c>
      <c r="Q43" s="56" t="s">
        <v>5</v>
      </c>
      <c r="R43" s="56" t="s">
        <v>6</v>
      </c>
      <c r="S43" s="57" t="s">
        <v>274</v>
      </c>
      <c r="T43" s="56" t="s">
        <v>11</v>
      </c>
      <c r="U43" s="56" t="s">
        <v>4</v>
      </c>
      <c r="V43" s="56"/>
    </row>
    <row r="44" spans="1:22" s="20" customFormat="1" ht="11.45" customHeight="1" x14ac:dyDescent="0.2">
      <c r="A44" s="58" t="s">
        <v>315</v>
      </c>
      <c r="B44" s="56" t="s">
        <v>316</v>
      </c>
      <c r="C44" s="56">
        <v>36757771</v>
      </c>
      <c r="D44" s="56" t="s">
        <v>0</v>
      </c>
      <c r="E44" s="56"/>
      <c r="F44" s="56" t="s">
        <v>7</v>
      </c>
      <c r="G44" s="56">
        <v>-43</v>
      </c>
      <c r="H44" s="56" t="s">
        <v>2</v>
      </c>
      <c r="I44" s="56" t="s">
        <v>8</v>
      </c>
      <c r="J44" s="56" t="s">
        <v>3</v>
      </c>
      <c r="K44" s="56" t="s">
        <v>256</v>
      </c>
      <c r="L44" s="56" t="s">
        <v>246</v>
      </c>
      <c r="M44" s="56" t="s">
        <v>247</v>
      </c>
      <c r="N44" s="56" t="s">
        <v>9</v>
      </c>
      <c r="O44" s="56" t="s">
        <v>4</v>
      </c>
      <c r="P44" s="56" t="s">
        <v>10</v>
      </c>
      <c r="Q44" s="56" t="s">
        <v>5</v>
      </c>
      <c r="R44" s="56" t="s">
        <v>6</v>
      </c>
      <c r="S44" s="57" t="s">
        <v>317</v>
      </c>
      <c r="T44" s="56" t="s">
        <v>11</v>
      </c>
      <c r="U44" s="56" t="s">
        <v>4</v>
      </c>
      <c r="V44" s="56"/>
    </row>
    <row r="45" spans="1:22" s="20" customFormat="1" ht="11.45" customHeight="1" x14ac:dyDescent="0.2">
      <c r="A45" s="58" t="s">
        <v>311</v>
      </c>
      <c r="B45" s="56" t="s">
        <v>312</v>
      </c>
      <c r="C45" s="56">
        <v>9138</v>
      </c>
      <c r="D45" s="56" t="s">
        <v>0</v>
      </c>
      <c r="E45" s="56"/>
      <c r="F45" s="56" t="s">
        <v>1</v>
      </c>
      <c r="G45" s="56">
        <v>-20</v>
      </c>
      <c r="H45" s="56" t="s">
        <v>2</v>
      </c>
      <c r="I45" s="56" t="s">
        <v>8</v>
      </c>
      <c r="J45" s="56" t="s">
        <v>266</v>
      </c>
      <c r="K45" s="56" t="s">
        <v>245</v>
      </c>
      <c r="L45" s="56" t="s">
        <v>246</v>
      </c>
      <c r="M45" s="56" t="s">
        <v>247</v>
      </c>
      <c r="N45" s="56" t="s">
        <v>9</v>
      </c>
      <c r="O45" s="56" t="s">
        <v>4</v>
      </c>
      <c r="P45" s="56" t="s">
        <v>313</v>
      </c>
      <c r="Q45" s="56" t="s">
        <v>5</v>
      </c>
      <c r="R45" s="56" t="s">
        <v>6</v>
      </c>
      <c r="S45" s="57" t="s">
        <v>314</v>
      </c>
      <c r="T45" s="56" t="s">
        <v>11</v>
      </c>
      <c r="U45" s="56" t="s">
        <v>4</v>
      </c>
      <c r="V45" s="56"/>
    </row>
    <row r="46" spans="1:22" s="20" customFormat="1" ht="11.45" customHeight="1" x14ac:dyDescent="0.2">
      <c r="A46" s="58" t="s">
        <v>305</v>
      </c>
      <c r="B46" s="56" t="s">
        <v>306</v>
      </c>
      <c r="C46" s="56">
        <v>100</v>
      </c>
      <c r="D46" s="56" t="s">
        <v>0</v>
      </c>
      <c r="E46" s="56"/>
      <c r="F46" s="56" t="s">
        <v>7</v>
      </c>
      <c r="G46" s="56">
        <v>-20</v>
      </c>
      <c r="H46" s="56" t="s">
        <v>2</v>
      </c>
      <c r="I46" s="56" t="s">
        <v>8</v>
      </c>
      <c r="J46" s="56" t="s">
        <v>3</v>
      </c>
      <c r="K46" s="56" t="s">
        <v>245</v>
      </c>
      <c r="L46" s="56" t="s">
        <v>246</v>
      </c>
      <c r="M46" s="56" t="s">
        <v>247</v>
      </c>
      <c r="N46" s="56" t="s">
        <v>9</v>
      </c>
      <c r="O46" s="56" t="s">
        <v>4</v>
      </c>
      <c r="P46" s="56" t="s">
        <v>50</v>
      </c>
      <c r="Q46" s="56" t="s">
        <v>5</v>
      </c>
      <c r="R46" s="56" t="s">
        <v>6</v>
      </c>
      <c r="S46" s="57" t="s">
        <v>307</v>
      </c>
      <c r="T46" s="56" t="s">
        <v>11</v>
      </c>
      <c r="U46" s="56" t="s">
        <v>4</v>
      </c>
      <c r="V46" s="56"/>
    </row>
    <row r="47" spans="1:22" s="20" customFormat="1" ht="11.45" customHeight="1" x14ac:dyDescent="0.2">
      <c r="A47" s="58" t="s">
        <v>300</v>
      </c>
      <c r="B47" s="56" t="s">
        <v>301</v>
      </c>
      <c r="C47" s="56">
        <v>30717946</v>
      </c>
      <c r="D47" s="56" t="s">
        <v>0</v>
      </c>
      <c r="E47" s="56"/>
      <c r="F47" s="56" t="s">
        <v>7</v>
      </c>
      <c r="G47" s="56">
        <v>-43</v>
      </c>
      <c r="H47" s="56" t="s">
        <v>2</v>
      </c>
      <c r="I47" s="56" t="s">
        <v>8</v>
      </c>
      <c r="J47" s="56" t="s">
        <v>3</v>
      </c>
      <c r="K47" s="56" t="s">
        <v>256</v>
      </c>
      <c r="L47" s="56" t="s">
        <v>246</v>
      </c>
      <c r="M47" s="56" t="s">
        <v>247</v>
      </c>
      <c r="N47" s="56" t="s">
        <v>9</v>
      </c>
      <c r="O47" s="56" t="s">
        <v>4</v>
      </c>
      <c r="P47" s="56" t="s">
        <v>10</v>
      </c>
      <c r="Q47" s="56" t="s">
        <v>5</v>
      </c>
      <c r="R47" s="56" t="s">
        <v>6</v>
      </c>
      <c r="S47" s="57" t="s">
        <v>302</v>
      </c>
      <c r="T47" s="56" t="s">
        <v>11</v>
      </c>
      <c r="U47" s="56" t="s">
        <v>4</v>
      </c>
      <c r="V47" s="56"/>
    </row>
    <row r="48" spans="1:22" s="20" customFormat="1" ht="11.45" customHeight="1" x14ac:dyDescent="0.2">
      <c r="A48" s="58" t="s">
        <v>285</v>
      </c>
      <c r="B48" s="56" t="s">
        <v>286</v>
      </c>
      <c r="C48" s="56">
        <v>5262842</v>
      </c>
      <c r="D48" s="56" t="s">
        <v>0</v>
      </c>
      <c r="E48" s="56" t="s">
        <v>44</v>
      </c>
      <c r="F48" s="56" t="s">
        <v>7</v>
      </c>
      <c r="G48" s="56">
        <v>-43</v>
      </c>
      <c r="H48" s="56" t="s">
        <v>2</v>
      </c>
      <c r="I48" s="56" t="s">
        <v>8</v>
      </c>
      <c r="J48" s="56" t="s">
        <v>3</v>
      </c>
      <c r="K48" s="56" t="s">
        <v>256</v>
      </c>
      <c r="L48" s="56" t="s">
        <v>246</v>
      </c>
      <c r="M48" s="56" t="s">
        <v>247</v>
      </c>
      <c r="N48" s="56" t="s">
        <v>9</v>
      </c>
      <c r="O48" s="56" t="s">
        <v>4</v>
      </c>
      <c r="P48" s="56" t="s">
        <v>10</v>
      </c>
      <c r="Q48" s="56" t="s">
        <v>5</v>
      </c>
      <c r="R48" s="56" t="s">
        <v>6</v>
      </c>
      <c r="S48" s="57" t="s">
        <v>287</v>
      </c>
      <c r="T48" s="56" t="s">
        <v>11</v>
      </c>
      <c r="U48" s="56" t="s">
        <v>4</v>
      </c>
      <c r="V48" s="56"/>
    </row>
    <row r="49" spans="1:22" s="20" customFormat="1" ht="11.45" customHeight="1" x14ac:dyDescent="0.2">
      <c r="A49" s="58" t="s">
        <v>275</v>
      </c>
      <c r="B49" s="56" t="s">
        <v>276</v>
      </c>
      <c r="C49" s="56">
        <v>27276432</v>
      </c>
      <c r="D49" s="56" t="s">
        <v>0</v>
      </c>
      <c r="E49" s="56"/>
      <c r="F49" s="56" t="s">
        <v>7</v>
      </c>
      <c r="G49" s="56">
        <v>-43</v>
      </c>
      <c r="H49" s="56" t="s">
        <v>2</v>
      </c>
      <c r="I49" s="56" t="s">
        <v>8</v>
      </c>
      <c r="J49" s="56" t="s">
        <v>3</v>
      </c>
      <c r="K49" s="56" t="s">
        <v>256</v>
      </c>
      <c r="L49" s="56" t="s">
        <v>246</v>
      </c>
      <c r="M49" s="56" t="s">
        <v>247</v>
      </c>
      <c r="N49" s="56" t="s">
        <v>9</v>
      </c>
      <c r="O49" s="56" t="s">
        <v>4</v>
      </c>
      <c r="P49" s="56" t="s">
        <v>10</v>
      </c>
      <c r="Q49" s="56" t="s">
        <v>5</v>
      </c>
      <c r="R49" s="56" t="s">
        <v>6</v>
      </c>
      <c r="S49" s="57" t="s">
        <v>277</v>
      </c>
      <c r="T49" s="56" t="s">
        <v>11</v>
      </c>
      <c r="U49" s="56" t="s">
        <v>4</v>
      </c>
      <c r="V49" s="56"/>
    </row>
    <row r="50" spans="1:22" s="20" customFormat="1" ht="11.45" customHeight="1" x14ac:dyDescent="0.2">
      <c r="A50" s="58" t="s">
        <v>268</v>
      </c>
      <c r="B50" s="56" t="s">
        <v>269</v>
      </c>
      <c r="C50" s="56">
        <v>87531713</v>
      </c>
      <c r="D50" s="56" t="s">
        <v>0</v>
      </c>
      <c r="E50" s="56"/>
      <c r="F50" s="56" t="s">
        <v>7</v>
      </c>
      <c r="G50" s="56">
        <v>-43</v>
      </c>
      <c r="H50" s="56" t="s">
        <v>2</v>
      </c>
      <c r="I50" s="56" t="s">
        <v>8</v>
      </c>
      <c r="J50" s="56" t="s">
        <v>3</v>
      </c>
      <c r="K50" s="56" t="s">
        <v>256</v>
      </c>
      <c r="L50" s="56" t="s">
        <v>246</v>
      </c>
      <c r="M50" s="56" t="s">
        <v>247</v>
      </c>
      <c r="N50" s="56" t="s">
        <v>9</v>
      </c>
      <c r="O50" s="56" t="s">
        <v>4</v>
      </c>
      <c r="P50" s="56" t="s">
        <v>10</v>
      </c>
      <c r="Q50" s="56" t="s">
        <v>5</v>
      </c>
      <c r="R50" s="56" t="s">
        <v>6</v>
      </c>
      <c r="S50" s="57" t="s">
        <v>270</v>
      </c>
      <c r="T50" s="56" t="s">
        <v>11</v>
      </c>
      <c r="U50" s="56" t="s">
        <v>4</v>
      </c>
      <c r="V50" s="56"/>
    </row>
    <row r="51" spans="1:22" s="20" customFormat="1" ht="11.45" customHeight="1" x14ac:dyDescent="0.2">
      <c r="A51" s="58" t="s">
        <v>264</v>
      </c>
      <c r="B51" s="56" t="s">
        <v>265</v>
      </c>
      <c r="C51" s="56">
        <v>87533199</v>
      </c>
      <c r="D51" s="56" t="s">
        <v>0</v>
      </c>
      <c r="E51" s="56"/>
      <c r="F51" s="56" t="s">
        <v>7</v>
      </c>
      <c r="G51" s="56">
        <v>-43</v>
      </c>
      <c r="H51" s="56" t="s">
        <v>2</v>
      </c>
      <c r="I51" s="56" t="s">
        <v>8</v>
      </c>
      <c r="J51" s="56" t="s">
        <v>266</v>
      </c>
      <c r="K51" s="56" t="s">
        <v>256</v>
      </c>
      <c r="L51" s="56" t="s">
        <v>246</v>
      </c>
      <c r="M51" s="56" t="s">
        <v>247</v>
      </c>
      <c r="N51" s="56" t="s">
        <v>9</v>
      </c>
      <c r="O51" s="56" t="s">
        <v>4</v>
      </c>
      <c r="P51" s="56" t="s">
        <v>10</v>
      </c>
      <c r="Q51" s="56" t="s">
        <v>5</v>
      </c>
      <c r="R51" s="56" t="s">
        <v>6</v>
      </c>
      <c r="S51" s="57" t="s">
        <v>267</v>
      </c>
      <c r="T51" s="56" t="s">
        <v>11</v>
      </c>
      <c r="U51" s="56" t="s">
        <v>4</v>
      </c>
      <c r="V51" s="56"/>
    </row>
    <row r="52" spans="1:22" s="20" customFormat="1" ht="11.45" customHeight="1" x14ac:dyDescent="0.2">
      <c r="A52" s="58" t="s">
        <v>261</v>
      </c>
      <c r="B52" s="56" t="s">
        <v>262</v>
      </c>
      <c r="C52" s="56">
        <v>1085275758</v>
      </c>
      <c r="D52" s="56" t="s">
        <v>0</v>
      </c>
      <c r="E52" s="56"/>
      <c r="F52" s="56" t="s">
        <v>7</v>
      </c>
      <c r="G52" s="56">
        <v>-43</v>
      </c>
      <c r="H52" s="56" t="s">
        <v>2</v>
      </c>
      <c r="I52" s="56" t="s">
        <v>8</v>
      </c>
      <c r="J52" s="56" t="s">
        <v>3</v>
      </c>
      <c r="K52" s="56" t="s">
        <v>256</v>
      </c>
      <c r="L52" s="56" t="s">
        <v>246</v>
      </c>
      <c r="M52" s="56" t="s">
        <v>247</v>
      </c>
      <c r="N52" s="56" t="s">
        <v>9</v>
      </c>
      <c r="O52" s="56" t="s">
        <v>4</v>
      </c>
      <c r="P52" s="56" t="s">
        <v>10</v>
      </c>
      <c r="Q52" s="56" t="s">
        <v>5</v>
      </c>
      <c r="R52" s="56" t="s">
        <v>6</v>
      </c>
      <c r="S52" s="57" t="s">
        <v>263</v>
      </c>
      <c r="T52" s="56" t="s">
        <v>11</v>
      </c>
      <c r="U52" s="56" t="s">
        <v>4</v>
      </c>
      <c r="V52" s="56"/>
    </row>
    <row r="53" spans="1:22" s="20" customFormat="1" ht="11.45" customHeight="1" x14ac:dyDescent="0.2">
      <c r="A53" s="58" t="s">
        <v>258</v>
      </c>
      <c r="B53" s="56" t="s">
        <v>259</v>
      </c>
      <c r="C53" s="56">
        <v>43547309</v>
      </c>
      <c r="D53" s="56" t="s">
        <v>0</v>
      </c>
      <c r="E53" s="56"/>
      <c r="F53" s="56" t="s">
        <v>7</v>
      </c>
      <c r="G53" s="56">
        <v>-43</v>
      </c>
      <c r="H53" s="56" t="s">
        <v>2</v>
      </c>
      <c r="I53" s="56" t="s">
        <v>8</v>
      </c>
      <c r="J53" s="56" t="s">
        <v>3</v>
      </c>
      <c r="K53" s="56" t="s">
        <v>256</v>
      </c>
      <c r="L53" s="56" t="s">
        <v>246</v>
      </c>
      <c r="M53" s="56" t="s">
        <v>247</v>
      </c>
      <c r="N53" s="56" t="s">
        <v>9</v>
      </c>
      <c r="O53" s="56" t="s">
        <v>4</v>
      </c>
      <c r="P53" s="56" t="s">
        <v>10</v>
      </c>
      <c r="Q53" s="56" t="s">
        <v>5</v>
      </c>
      <c r="R53" s="56" t="s">
        <v>6</v>
      </c>
      <c r="S53" s="57" t="s">
        <v>260</v>
      </c>
      <c r="T53" s="56" t="s">
        <v>11</v>
      </c>
      <c r="U53" s="56" t="s">
        <v>4</v>
      </c>
      <c r="V53" s="56"/>
    </row>
    <row r="54" spans="1:22" s="20" customFormat="1" ht="11.45" customHeight="1" x14ac:dyDescent="0.2">
      <c r="A54" s="58" t="s">
        <v>254</v>
      </c>
      <c r="B54" s="56" t="s">
        <v>255</v>
      </c>
      <c r="C54" s="56">
        <v>30728217</v>
      </c>
      <c r="D54" s="56" t="s">
        <v>0</v>
      </c>
      <c r="E54" s="56"/>
      <c r="F54" s="56" t="s">
        <v>7</v>
      </c>
      <c r="G54" s="56">
        <v>-43</v>
      </c>
      <c r="H54" s="56" t="s">
        <v>2</v>
      </c>
      <c r="I54" s="56" t="s">
        <v>8</v>
      </c>
      <c r="J54" s="56" t="s">
        <v>3</v>
      </c>
      <c r="K54" s="56" t="s">
        <v>256</v>
      </c>
      <c r="L54" s="56" t="s">
        <v>246</v>
      </c>
      <c r="M54" s="56" t="s">
        <v>247</v>
      </c>
      <c r="N54" s="56" t="s">
        <v>9</v>
      </c>
      <c r="O54" s="56" t="s">
        <v>4</v>
      </c>
      <c r="P54" s="56" t="s">
        <v>10</v>
      </c>
      <c r="Q54" s="56" t="s">
        <v>5</v>
      </c>
      <c r="R54" s="56" t="s">
        <v>6</v>
      </c>
      <c r="S54" s="57" t="s">
        <v>257</v>
      </c>
      <c r="T54" s="56" t="s">
        <v>11</v>
      </c>
      <c r="U54" s="56" t="s">
        <v>4</v>
      </c>
      <c r="V54" s="56"/>
    </row>
    <row r="55" spans="1:22" s="20" customFormat="1" ht="11.45" customHeight="1" x14ac:dyDescent="0.2">
      <c r="A55" s="58" t="s">
        <v>250</v>
      </c>
      <c r="B55" s="56" t="s">
        <v>251</v>
      </c>
      <c r="C55" s="56">
        <v>12959460</v>
      </c>
      <c r="D55" s="56" t="s">
        <v>0</v>
      </c>
      <c r="E55" s="56"/>
      <c r="F55" s="56" t="s">
        <v>252</v>
      </c>
      <c r="G55" s="56">
        <v>-20</v>
      </c>
      <c r="H55" s="56" t="s">
        <v>2</v>
      </c>
      <c r="I55" s="56" t="s">
        <v>8</v>
      </c>
      <c r="J55" s="56" t="s">
        <v>3</v>
      </c>
      <c r="K55" s="56" t="s">
        <v>245</v>
      </c>
      <c r="L55" s="56" t="s">
        <v>246</v>
      </c>
      <c r="M55" s="56" t="s">
        <v>247</v>
      </c>
      <c r="N55" s="56" t="s">
        <v>9</v>
      </c>
      <c r="O55" s="56" t="s">
        <v>4</v>
      </c>
      <c r="P55" s="56" t="s">
        <v>10</v>
      </c>
      <c r="Q55" s="56" t="s">
        <v>5</v>
      </c>
      <c r="R55" s="56" t="s">
        <v>6</v>
      </c>
      <c r="S55" s="57" t="s">
        <v>253</v>
      </c>
      <c r="T55" s="56" t="s">
        <v>11</v>
      </c>
      <c r="U55" s="56" t="s">
        <v>4</v>
      </c>
      <c r="V55" s="56"/>
    </row>
    <row r="56" spans="1:22" s="20" customFormat="1" ht="11.45" customHeight="1" x14ac:dyDescent="0.2">
      <c r="A56" s="58" t="s">
        <v>242</v>
      </c>
      <c r="B56" s="56" t="s">
        <v>243</v>
      </c>
      <c r="C56" s="56" t="s">
        <v>244</v>
      </c>
      <c r="D56" s="56" t="s">
        <v>0</v>
      </c>
      <c r="E56" s="56"/>
      <c r="F56" s="56" t="s">
        <v>1</v>
      </c>
      <c r="G56" s="56">
        <v>-20</v>
      </c>
      <c r="H56" s="56" t="s">
        <v>2</v>
      </c>
      <c r="I56" s="56" t="s">
        <v>8</v>
      </c>
      <c r="J56" s="56" t="s">
        <v>3</v>
      </c>
      <c r="K56" s="56" t="s">
        <v>245</v>
      </c>
      <c r="L56" s="56" t="s">
        <v>246</v>
      </c>
      <c r="M56" s="56" t="s">
        <v>247</v>
      </c>
      <c r="N56" s="56" t="s">
        <v>9</v>
      </c>
      <c r="O56" s="56" t="s">
        <v>4</v>
      </c>
      <c r="P56" s="56" t="s">
        <v>248</v>
      </c>
      <c r="Q56" s="56" t="s">
        <v>5</v>
      </c>
      <c r="R56" s="56" t="s">
        <v>6</v>
      </c>
      <c r="S56" s="57" t="s">
        <v>249</v>
      </c>
      <c r="T56" s="56" t="s">
        <v>11</v>
      </c>
      <c r="U56" s="56" t="s">
        <v>4</v>
      </c>
      <c r="V56" s="56"/>
    </row>
    <row r="57" spans="1:22" s="20" customFormat="1" ht="11.45" customHeight="1" x14ac:dyDescent="0.2">
      <c r="A57" s="58" t="s">
        <v>346</v>
      </c>
      <c r="B57" s="51" t="s">
        <v>427</v>
      </c>
      <c r="C57" s="51">
        <v>30734694</v>
      </c>
      <c r="D57" s="51" t="s">
        <v>0</v>
      </c>
      <c r="E57" s="51"/>
      <c r="F57" s="51" t="s">
        <v>7</v>
      </c>
      <c r="G57" s="51">
        <v>-45</v>
      </c>
      <c r="H57" s="51" t="s">
        <v>2</v>
      </c>
      <c r="I57" s="51" t="s">
        <v>8</v>
      </c>
      <c r="J57" s="51" t="s">
        <v>3</v>
      </c>
      <c r="K57" s="51" t="s">
        <v>386</v>
      </c>
      <c r="L57" s="51" t="s">
        <v>382</v>
      </c>
      <c r="M57" s="51" t="s">
        <v>351</v>
      </c>
      <c r="N57" s="51" t="s">
        <v>9</v>
      </c>
      <c r="O57" s="51" t="s">
        <v>4</v>
      </c>
      <c r="P57" s="51" t="s">
        <v>10</v>
      </c>
      <c r="Q57" s="51" t="s">
        <v>6</v>
      </c>
      <c r="R57" s="53" t="s">
        <v>428</v>
      </c>
      <c r="S57" s="51" t="s">
        <v>11</v>
      </c>
      <c r="T57" s="51" t="s">
        <v>4</v>
      </c>
      <c r="U57" s="51"/>
    </row>
    <row r="58" spans="1:22" s="20" customFormat="1" ht="11.45" customHeight="1" x14ac:dyDescent="0.2">
      <c r="A58" s="58" t="s">
        <v>424</v>
      </c>
      <c r="B58" s="51" t="s">
        <v>425</v>
      </c>
      <c r="C58" s="51">
        <v>36930974</v>
      </c>
      <c r="D58" s="51" t="s">
        <v>0</v>
      </c>
      <c r="E58" s="51"/>
      <c r="F58" s="51" t="s">
        <v>7</v>
      </c>
      <c r="G58" s="51">
        <v>-45</v>
      </c>
      <c r="H58" s="51" t="s">
        <v>2</v>
      </c>
      <c r="I58" s="51" t="s">
        <v>8</v>
      </c>
      <c r="J58" s="51" t="s">
        <v>3</v>
      </c>
      <c r="K58" s="51" t="s">
        <v>386</v>
      </c>
      <c r="L58" s="51" t="s">
        <v>382</v>
      </c>
      <c r="M58" s="51" t="s">
        <v>351</v>
      </c>
      <c r="N58" s="51" t="s">
        <v>9</v>
      </c>
      <c r="O58" s="51" t="s">
        <v>4</v>
      </c>
      <c r="P58" s="51" t="s">
        <v>10</v>
      </c>
      <c r="Q58" s="51" t="s">
        <v>6</v>
      </c>
      <c r="R58" s="53" t="s">
        <v>426</v>
      </c>
      <c r="S58" s="51" t="s">
        <v>11</v>
      </c>
      <c r="T58" s="51" t="s">
        <v>4</v>
      </c>
      <c r="U58" s="51"/>
    </row>
    <row r="59" spans="1:22" s="20" customFormat="1" ht="11.45" customHeight="1" x14ac:dyDescent="0.2">
      <c r="A59" s="58" t="s">
        <v>421</v>
      </c>
      <c r="B59" s="51" t="s">
        <v>422</v>
      </c>
      <c r="C59" s="51">
        <v>12984808</v>
      </c>
      <c r="D59" s="51" t="s">
        <v>0</v>
      </c>
      <c r="E59" s="51"/>
      <c r="F59" s="51" t="s">
        <v>7</v>
      </c>
      <c r="G59" s="51">
        <v>-45</v>
      </c>
      <c r="H59" s="51" t="s">
        <v>2</v>
      </c>
      <c r="I59" s="51" t="s">
        <v>8</v>
      </c>
      <c r="J59" s="51" t="s">
        <v>3</v>
      </c>
      <c r="K59" s="51" t="s">
        <v>386</v>
      </c>
      <c r="L59" s="51" t="s">
        <v>382</v>
      </c>
      <c r="M59" s="51" t="s">
        <v>351</v>
      </c>
      <c r="N59" s="51" t="s">
        <v>9</v>
      </c>
      <c r="O59" s="51" t="s">
        <v>4</v>
      </c>
      <c r="P59" s="51" t="s">
        <v>10</v>
      </c>
      <c r="Q59" s="51" t="s">
        <v>6</v>
      </c>
      <c r="R59" s="53" t="s">
        <v>423</v>
      </c>
      <c r="S59" s="51" t="s">
        <v>11</v>
      </c>
      <c r="T59" s="51" t="s">
        <v>4</v>
      </c>
      <c r="U59" s="51"/>
    </row>
    <row r="60" spans="1:22" s="20" customFormat="1" ht="11.45" customHeight="1" x14ac:dyDescent="0.2">
      <c r="A60" s="58" t="s">
        <v>418</v>
      </c>
      <c r="B60" s="51" t="s">
        <v>419</v>
      </c>
      <c r="C60" s="51">
        <v>5287139</v>
      </c>
      <c r="D60" s="51" t="s">
        <v>0</v>
      </c>
      <c r="E60" s="51"/>
      <c r="F60" s="51" t="s">
        <v>7</v>
      </c>
      <c r="G60" s="51">
        <v>-45</v>
      </c>
      <c r="H60" s="51" t="s">
        <v>2</v>
      </c>
      <c r="I60" s="51" t="s">
        <v>8</v>
      </c>
      <c r="J60" s="51" t="s">
        <v>3</v>
      </c>
      <c r="K60" s="51" t="s">
        <v>386</v>
      </c>
      <c r="L60" s="51" t="s">
        <v>382</v>
      </c>
      <c r="M60" s="51" t="s">
        <v>351</v>
      </c>
      <c r="N60" s="51" t="s">
        <v>9</v>
      </c>
      <c r="O60" s="51" t="s">
        <v>4</v>
      </c>
      <c r="P60" s="51" t="s">
        <v>10</v>
      </c>
      <c r="Q60" s="51" t="s">
        <v>6</v>
      </c>
      <c r="R60" s="53" t="s">
        <v>420</v>
      </c>
      <c r="S60" s="51" t="s">
        <v>11</v>
      </c>
      <c r="T60" s="51" t="s">
        <v>4</v>
      </c>
      <c r="U60" s="51"/>
    </row>
    <row r="61" spans="1:22" s="20" customFormat="1" ht="11.45" customHeight="1" x14ac:dyDescent="0.2">
      <c r="A61" s="58" t="s">
        <v>415</v>
      </c>
      <c r="B61" s="51" t="s">
        <v>416</v>
      </c>
      <c r="C61" s="51">
        <v>12986604</v>
      </c>
      <c r="D61" s="51" t="s">
        <v>0</v>
      </c>
      <c r="E61" s="51"/>
      <c r="F61" s="51" t="s">
        <v>7</v>
      </c>
      <c r="G61" s="51">
        <v>-45</v>
      </c>
      <c r="H61" s="51" t="s">
        <v>2</v>
      </c>
      <c r="I61" s="51" t="s">
        <v>8</v>
      </c>
      <c r="J61" s="51" t="s">
        <v>3</v>
      </c>
      <c r="K61" s="51" t="s">
        <v>386</v>
      </c>
      <c r="L61" s="51" t="s">
        <v>382</v>
      </c>
      <c r="M61" s="51" t="s">
        <v>351</v>
      </c>
      <c r="N61" s="51" t="s">
        <v>9</v>
      </c>
      <c r="O61" s="51" t="s">
        <v>4</v>
      </c>
      <c r="P61" s="51" t="s">
        <v>10</v>
      </c>
      <c r="Q61" s="51" t="s">
        <v>6</v>
      </c>
      <c r="R61" s="53" t="s">
        <v>417</v>
      </c>
      <c r="S61" s="51" t="s">
        <v>11</v>
      </c>
      <c r="T61" s="51" t="s">
        <v>4</v>
      </c>
      <c r="U61" s="51"/>
    </row>
    <row r="62" spans="1:22" s="20" customFormat="1" ht="11.45" customHeight="1" x14ac:dyDescent="0.2">
      <c r="A62" s="58" t="s">
        <v>409</v>
      </c>
      <c r="B62" s="51" t="s">
        <v>410</v>
      </c>
      <c r="C62" s="51">
        <v>27082857</v>
      </c>
      <c r="D62" s="51" t="s">
        <v>0</v>
      </c>
      <c r="E62" s="51"/>
      <c r="F62" s="51" t="s">
        <v>7</v>
      </c>
      <c r="G62" s="51">
        <v>-45</v>
      </c>
      <c r="H62" s="51" t="s">
        <v>2</v>
      </c>
      <c r="I62" s="51" t="s">
        <v>8</v>
      </c>
      <c r="J62" s="51" t="s">
        <v>3</v>
      </c>
      <c r="K62" s="51" t="s">
        <v>386</v>
      </c>
      <c r="L62" s="51" t="s">
        <v>382</v>
      </c>
      <c r="M62" s="51" t="s">
        <v>351</v>
      </c>
      <c r="N62" s="51" t="s">
        <v>9</v>
      </c>
      <c r="O62" s="51" t="s">
        <v>4</v>
      </c>
      <c r="P62" s="51" t="s">
        <v>10</v>
      </c>
      <c r="Q62" s="51" t="s">
        <v>6</v>
      </c>
      <c r="R62" s="53" t="s">
        <v>411</v>
      </c>
      <c r="S62" s="51" t="s">
        <v>11</v>
      </c>
      <c r="T62" s="51" t="s">
        <v>4</v>
      </c>
      <c r="U62" s="51"/>
    </row>
    <row r="63" spans="1:22" s="20" customFormat="1" ht="11.45" customHeight="1" x14ac:dyDescent="0.2">
      <c r="A63" s="58" t="s">
        <v>406</v>
      </c>
      <c r="B63" s="51" t="s">
        <v>407</v>
      </c>
      <c r="C63" s="51">
        <v>36750728</v>
      </c>
      <c r="D63" s="51" t="s">
        <v>0</v>
      </c>
      <c r="E63" s="51"/>
      <c r="F63" s="51" t="s">
        <v>7</v>
      </c>
      <c r="G63" s="51">
        <v>-45</v>
      </c>
      <c r="H63" s="51" t="s">
        <v>2</v>
      </c>
      <c r="I63" s="51" t="s">
        <v>8</v>
      </c>
      <c r="J63" s="51" t="s">
        <v>3</v>
      </c>
      <c r="K63" s="51" t="s">
        <v>386</v>
      </c>
      <c r="L63" s="51" t="s">
        <v>382</v>
      </c>
      <c r="M63" s="51" t="s">
        <v>351</v>
      </c>
      <c r="N63" s="51" t="s">
        <v>9</v>
      </c>
      <c r="O63" s="51" t="s">
        <v>4</v>
      </c>
      <c r="P63" s="51" t="s">
        <v>10</v>
      </c>
      <c r="Q63" s="51" t="s">
        <v>6</v>
      </c>
      <c r="R63" s="53" t="s">
        <v>408</v>
      </c>
      <c r="S63" s="51" t="s">
        <v>11</v>
      </c>
      <c r="T63" s="51" t="s">
        <v>4</v>
      </c>
      <c r="U63" s="51"/>
    </row>
    <row r="64" spans="1:22" s="20" customFormat="1" ht="11.45" customHeight="1" x14ac:dyDescent="0.2">
      <c r="A64" s="58" t="s">
        <v>403</v>
      </c>
      <c r="B64" s="51" t="s">
        <v>404</v>
      </c>
      <c r="C64" s="51">
        <v>12983313</v>
      </c>
      <c r="D64" s="51" t="s">
        <v>0</v>
      </c>
      <c r="E64" s="51"/>
      <c r="F64" s="51" t="s">
        <v>7</v>
      </c>
      <c r="G64" s="51">
        <v>-45</v>
      </c>
      <c r="H64" s="51" t="s">
        <v>2</v>
      </c>
      <c r="I64" s="51" t="s">
        <v>8</v>
      </c>
      <c r="J64" s="51" t="s">
        <v>3</v>
      </c>
      <c r="K64" s="51" t="s">
        <v>386</v>
      </c>
      <c r="L64" s="51" t="s">
        <v>382</v>
      </c>
      <c r="M64" s="51" t="s">
        <v>351</v>
      </c>
      <c r="N64" s="51" t="s">
        <v>9</v>
      </c>
      <c r="O64" s="51" t="s">
        <v>4</v>
      </c>
      <c r="P64" s="51" t="s">
        <v>10</v>
      </c>
      <c r="Q64" s="51" t="s">
        <v>6</v>
      </c>
      <c r="R64" s="53" t="s">
        <v>405</v>
      </c>
      <c r="S64" s="51" t="s">
        <v>11</v>
      </c>
      <c r="T64" s="51" t="s">
        <v>4</v>
      </c>
      <c r="U64" s="51"/>
    </row>
    <row r="65" spans="1:21" s="20" customFormat="1" ht="11.45" customHeight="1" x14ac:dyDescent="0.2">
      <c r="A65" s="58" t="s">
        <v>400</v>
      </c>
      <c r="B65" s="51" t="s">
        <v>401</v>
      </c>
      <c r="C65" s="51">
        <v>13068557</v>
      </c>
      <c r="D65" s="51" t="s">
        <v>0</v>
      </c>
      <c r="E65" s="51"/>
      <c r="F65" s="51" t="s">
        <v>7</v>
      </c>
      <c r="G65" s="51">
        <v>-45</v>
      </c>
      <c r="H65" s="51" t="s">
        <v>2</v>
      </c>
      <c r="I65" s="51" t="s">
        <v>8</v>
      </c>
      <c r="J65" s="51" t="s">
        <v>3</v>
      </c>
      <c r="K65" s="51" t="s">
        <v>386</v>
      </c>
      <c r="L65" s="51" t="s">
        <v>382</v>
      </c>
      <c r="M65" s="51" t="s">
        <v>351</v>
      </c>
      <c r="N65" s="51" t="s">
        <v>9</v>
      </c>
      <c r="O65" s="51" t="s">
        <v>4</v>
      </c>
      <c r="P65" s="51" t="s">
        <v>10</v>
      </c>
      <c r="Q65" s="51" t="s">
        <v>6</v>
      </c>
      <c r="R65" s="53" t="s">
        <v>402</v>
      </c>
      <c r="S65" s="51" t="s">
        <v>11</v>
      </c>
      <c r="T65" s="51" t="s">
        <v>4</v>
      </c>
      <c r="U65" s="51"/>
    </row>
    <row r="66" spans="1:21" s="20" customFormat="1" ht="11.45" customHeight="1" x14ac:dyDescent="0.2">
      <c r="A66" s="58" t="s">
        <v>429</v>
      </c>
      <c r="B66" s="51" t="s">
        <v>398</v>
      </c>
      <c r="C66" s="51">
        <v>36750607</v>
      </c>
      <c r="D66" s="51" t="s">
        <v>0</v>
      </c>
      <c r="E66" s="51"/>
      <c r="F66" s="51" t="s">
        <v>7</v>
      </c>
      <c r="G66" s="51">
        <v>-46</v>
      </c>
      <c r="H66" s="51" t="s">
        <v>2</v>
      </c>
      <c r="I66" s="51" t="s">
        <v>430</v>
      </c>
      <c r="J66" s="51" t="s">
        <v>3</v>
      </c>
      <c r="K66" s="51" t="s">
        <v>386</v>
      </c>
      <c r="L66" s="51" t="s">
        <v>382</v>
      </c>
      <c r="M66" s="51" t="s">
        <v>431</v>
      </c>
      <c r="N66" s="51" t="s">
        <v>9</v>
      </c>
      <c r="O66" s="51" t="s">
        <v>431</v>
      </c>
      <c r="P66" s="51" t="s">
        <v>10</v>
      </c>
      <c r="Q66" s="51" t="s">
        <v>6</v>
      </c>
      <c r="R66" s="53" t="s">
        <v>399</v>
      </c>
      <c r="S66" s="51" t="s">
        <v>11</v>
      </c>
      <c r="T66" s="51" t="s">
        <v>4</v>
      </c>
      <c r="U66" s="51"/>
    </row>
    <row r="67" spans="1:21" s="20" customFormat="1" ht="11.45" customHeight="1" x14ac:dyDescent="0.2">
      <c r="A67" s="58" t="s">
        <v>397</v>
      </c>
      <c r="B67" s="51" t="s">
        <v>398</v>
      </c>
      <c r="C67" s="51">
        <v>36750607</v>
      </c>
      <c r="D67" s="51" t="s">
        <v>0</v>
      </c>
      <c r="E67" s="51"/>
      <c r="F67" s="51" t="s">
        <v>7</v>
      </c>
      <c r="G67" s="51">
        <v>-45</v>
      </c>
      <c r="H67" s="51" t="s">
        <v>2</v>
      </c>
      <c r="I67" s="51" t="s">
        <v>8</v>
      </c>
      <c r="J67" s="51" t="s">
        <v>3</v>
      </c>
      <c r="K67" s="51" t="s">
        <v>386</v>
      </c>
      <c r="L67" s="51" t="s">
        <v>382</v>
      </c>
      <c r="M67" s="51" t="s">
        <v>351</v>
      </c>
      <c r="N67" s="51" t="s">
        <v>9</v>
      </c>
      <c r="O67" s="51" t="s">
        <v>4</v>
      </c>
      <c r="P67" s="51" t="s">
        <v>10</v>
      </c>
      <c r="Q67" s="51" t="s">
        <v>6</v>
      </c>
      <c r="R67" s="53" t="s">
        <v>399</v>
      </c>
      <c r="S67" s="51" t="s">
        <v>11</v>
      </c>
      <c r="T67" s="51" t="s">
        <v>4</v>
      </c>
      <c r="U67" s="51"/>
    </row>
    <row r="68" spans="1:21" s="20" customFormat="1" ht="11.45" customHeight="1" x14ac:dyDescent="0.2">
      <c r="A68" s="58" t="s">
        <v>394</v>
      </c>
      <c r="B68" s="51" t="s">
        <v>395</v>
      </c>
      <c r="C68" s="51">
        <v>12746308</v>
      </c>
      <c r="D68" s="51" t="s">
        <v>0</v>
      </c>
      <c r="E68" s="51"/>
      <c r="F68" s="51" t="s">
        <v>7</v>
      </c>
      <c r="G68" s="51">
        <v>-45</v>
      </c>
      <c r="H68" s="51" t="s">
        <v>2</v>
      </c>
      <c r="I68" s="51" t="s">
        <v>8</v>
      </c>
      <c r="J68" s="51" t="s">
        <v>3</v>
      </c>
      <c r="K68" s="51" t="s">
        <v>386</v>
      </c>
      <c r="L68" s="51" t="s">
        <v>382</v>
      </c>
      <c r="M68" s="51" t="s">
        <v>351</v>
      </c>
      <c r="N68" s="51" t="s">
        <v>9</v>
      </c>
      <c r="O68" s="51" t="s">
        <v>4</v>
      </c>
      <c r="P68" s="51" t="s">
        <v>10</v>
      </c>
      <c r="Q68" s="51" t="s">
        <v>6</v>
      </c>
      <c r="R68" s="53" t="s">
        <v>396</v>
      </c>
      <c r="S68" s="51" t="s">
        <v>11</v>
      </c>
      <c r="T68" s="51" t="s">
        <v>4</v>
      </c>
      <c r="U68" s="51"/>
    </row>
    <row r="69" spans="1:21" s="20" customFormat="1" ht="11.45" customHeight="1" x14ac:dyDescent="0.2">
      <c r="A69" s="58" t="s">
        <v>391</v>
      </c>
      <c r="B69" s="51" t="s">
        <v>392</v>
      </c>
      <c r="C69" s="51">
        <v>31902132</v>
      </c>
      <c r="D69" s="51" t="s">
        <v>0</v>
      </c>
      <c r="E69" s="51"/>
      <c r="F69" s="51" t="s">
        <v>7</v>
      </c>
      <c r="G69" s="51">
        <v>-45</v>
      </c>
      <c r="H69" s="51" t="s">
        <v>2</v>
      </c>
      <c r="I69" s="51" t="s">
        <v>8</v>
      </c>
      <c r="J69" s="51" t="s">
        <v>3</v>
      </c>
      <c r="K69" s="51" t="s">
        <v>386</v>
      </c>
      <c r="L69" s="51" t="s">
        <v>382</v>
      </c>
      <c r="M69" s="51" t="s">
        <v>351</v>
      </c>
      <c r="N69" s="51" t="s">
        <v>9</v>
      </c>
      <c r="O69" s="51" t="s">
        <v>4</v>
      </c>
      <c r="P69" s="51" t="s">
        <v>10</v>
      </c>
      <c r="Q69" s="51" t="s">
        <v>6</v>
      </c>
      <c r="R69" s="53" t="s">
        <v>393</v>
      </c>
      <c r="S69" s="51" t="s">
        <v>11</v>
      </c>
      <c r="T69" s="51" t="s">
        <v>4</v>
      </c>
      <c r="U69" s="51"/>
    </row>
    <row r="70" spans="1:21" s="20" customFormat="1" ht="11.45" customHeight="1" x14ac:dyDescent="0.2">
      <c r="A70" s="58" t="s">
        <v>388</v>
      </c>
      <c r="B70" s="51" t="s">
        <v>389</v>
      </c>
      <c r="C70" s="51">
        <v>12983468</v>
      </c>
      <c r="D70" s="51" t="s">
        <v>0</v>
      </c>
      <c r="E70" s="51"/>
      <c r="F70" s="51" t="s">
        <v>7</v>
      </c>
      <c r="G70" s="51">
        <v>-45</v>
      </c>
      <c r="H70" s="51" t="s">
        <v>2</v>
      </c>
      <c r="I70" s="51" t="s">
        <v>8</v>
      </c>
      <c r="J70" s="51" t="s">
        <v>3</v>
      </c>
      <c r="K70" s="51" t="s">
        <v>386</v>
      </c>
      <c r="L70" s="51" t="s">
        <v>382</v>
      </c>
      <c r="M70" s="51" t="s">
        <v>351</v>
      </c>
      <c r="N70" s="51" t="s">
        <v>9</v>
      </c>
      <c r="O70" s="51" t="s">
        <v>4</v>
      </c>
      <c r="P70" s="51" t="s">
        <v>10</v>
      </c>
      <c r="Q70" s="51" t="s">
        <v>6</v>
      </c>
      <c r="R70" s="53" t="s">
        <v>390</v>
      </c>
      <c r="S70" s="51" t="s">
        <v>11</v>
      </c>
      <c r="T70" s="51" t="s">
        <v>4</v>
      </c>
      <c r="U70" s="51"/>
    </row>
    <row r="71" spans="1:21" s="20" customFormat="1" ht="11.45" customHeight="1" x14ac:dyDescent="0.2">
      <c r="A71" s="58" t="s">
        <v>384</v>
      </c>
      <c r="B71" s="51" t="s">
        <v>385</v>
      </c>
      <c r="C71" s="51">
        <v>98379667</v>
      </c>
      <c r="D71" s="51" t="s">
        <v>0</v>
      </c>
      <c r="E71" s="51"/>
      <c r="F71" s="51" t="s">
        <v>1</v>
      </c>
      <c r="G71" s="51">
        <v>-45</v>
      </c>
      <c r="H71" s="51" t="s">
        <v>2</v>
      </c>
      <c r="I71" s="51" t="s">
        <v>8</v>
      </c>
      <c r="J71" s="51" t="s">
        <v>3</v>
      </c>
      <c r="K71" s="51" t="s">
        <v>386</v>
      </c>
      <c r="L71" s="51" t="s">
        <v>382</v>
      </c>
      <c r="M71" s="51" t="s">
        <v>351</v>
      </c>
      <c r="N71" s="51" t="s">
        <v>9</v>
      </c>
      <c r="O71" s="51" t="s">
        <v>4</v>
      </c>
      <c r="P71" s="51" t="s">
        <v>10</v>
      </c>
      <c r="Q71" s="51" t="s">
        <v>6</v>
      </c>
      <c r="R71" s="53" t="s">
        <v>387</v>
      </c>
      <c r="S71" s="51" t="s">
        <v>11</v>
      </c>
      <c r="T71" s="51" t="s">
        <v>4</v>
      </c>
      <c r="U71" s="51"/>
    </row>
    <row r="72" spans="1:21" s="20" customFormat="1" ht="11.45" customHeight="1" x14ac:dyDescent="0.2">
      <c r="A72" s="58" t="s">
        <v>378</v>
      </c>
      <c r="B72" s="51" t="s">
        <v>379</v>
      </c>
      <c r="C72" s="51" t="s">
        <v>380</v>
      </c>
      <c r="D72" s="51" t="s">
        <v>0</v>
      </c>
      <c r="E72" s="51"/>
      <c r="F72" s="51" t="s">
        <v>1</v>
      </c>
      <c r="G72" s="51">
        <v>-20</v>
      </c>
      <c r="H72" s="51" t="s">
        <v>2</v>
      </c>
      <c r="I72" s="51" t="s">
        <v>8</v>
      </c>
      <c r="J72" s="51" t="s">
        <v>3</v>
      </c>
      <c r="K72" s="51" t="s">
        <v>381</v>
      </c>
      <c r="L72" s="51" t="s">
        <v>382</v>
      </c>
      <c r="M72" s="51" t="s">
        <v>351</v>
      </c>
      <c r="N72" s="51" t="s">
        <v>9</v>
      </c>
      <c r="O72" s="51" t="s">
        <v>4</v>
      </c>
      <c r="P72" s="51" t="s">
        <v>195</v>
      </c>
      <c r="Q72" s="51" t="s">
        <v>6</v>
      </c>
      <c r="R72" s="53" t="s">
        <v>383</v>
      </c>
      <c r="S72" s="51" t="s">
        <v>11</v>
      </c>
      <c r="T72" s="51" t="s">
        <v>4</v>
      </c>
      <c r="U72" s="51"/>
    </row>
    <row r="73" spans="1:21" s="20" customFormat="1" ht="11.45" customHeight="1" x14ac:dyDescent="0.2">
      <c r="A73" s="58" t="s">
        <v>372</v>
      </c>
      <c r="B73" s="51" t="s">
        <v>373</v>
      </c>
      <c r="C73" s="51">
        <v>1085269967</v>
      </c>
      <c r="D73" s="51" t="s">
        <v>0</v>
      </c>
      <c r="E73" s="51"/>
      <c r="F73" s="51" t="s">
        <v>7</v>
      </c>
      <c r="G73" s="51">
        <v>-46</v>
      </c>
      <c r="H73" s="51" t="s">
        <v>2</v>
      </c>
      <c r="I73" s="51" t="s">
        <v>8</v>
      </c>
      <c r="J73" s="51" t="s">
        <v>3</v>
      </c>
      <c r="K73" s="51" t="s">
        <v>349</v>
      </c>
      <c r="L73" s="51" t="s">
        <v>350</v>
      </c>
      <c r="M73" s="51" t="s">
        <v>351</v>
      </c>
      <c r="N73" s="51" t="s">
        <v>9</v>
      </c>
      <c r="O73" s="51" t="s">
        <v>4</v>
      </c>
      <c r="P73" s="51" t="s">
        <v>10</v>
      </c>
      <c r="Q73" s="51" t="s">
        <v>6</v>
      </c>
      <c r="R73" s="53" t="s">
        <v>374</v>
      </c>
      <c r="S73" s="51" t="s">
        <v>11</v>
      </c>
      <c r="T73" s="51" t="s">
        <v>4</v>
      </c>
      <c r="U73" s="51"/>
    </row>
    <row r="74" spans="1:21" s="20" customFormat="1" ht="11.45" customHeight="1" x14ac:dyDescent="0.2">
      <c r="A74" s="58" t="s">
        <v>412</v>
      </c>
      <c r="B74" s="51" t="s">
        <v>413</v>
      </c>
      <c r="C74" s="51">
        <v>30737219</v>
      </c>
      <c r="D74" s="51" t="s">
        <v>0</v>
      </c>
      <c r="E74" s="51"/>
      <c r="F74" s="51" t="s">
        <v>7</v>
      </c>
      <c r="G74" s="51">
        <v>-46</v>
      </c>
      <c r="H74" s="51" t="s">
        <v>2</v>
      </c>
      <c r="I74" s="51" t="s">
        <v>8</v>
      </c>
      <c r="J74" s="51" t="s">
        <v>3</v>
      </c>
      <c r="K74" s="51" t="s">
        <v>349</v>
      </c>
      <c r="L74" s="51" t="s">
        <v>350</v>
      </c>
      <c r="M74" s="51" t="s">
        <v>351</v>
      </c>
      <c r="N74" s="51" t="s">
        <v>9</v>
      </c>
      <c r="O74" s="51" t="s">
        <v>4</v>
      </c>
      <c r="P74" s="51" t="s">
        <v>10</v>
      </c>
      <c r="Q74" s="51" t="s">
        <v>6</v>
      </c>
      <c r="R74" s="53" t="s">
        <v>414</v>
      </c>
      <c r="S74" s="51" t="s">
        <v>11</v>
      </c>
      <c r="T74" s="51" t="s">
        <v>4</v>
      </c>
      <c r="U74" s="51"/>
    </row>
    <row r="75" spans="1:21" s="20" customFormat="1" ht="11.45" customHeight="1" x14ac:dyDescent="0.2">
      <c r="A75" s="58" t="s">
        <v>375</v>
      </c>
      <c r="B75" s="51" t="s">
        <v>376</v>
      </c>
      <c r="C75" s="51">
        <v>30722414</v>
      </c>
      <c r="D75" s="51" t="s">
        <v>0</v>
      </c>
      <c r="E75" s="51"/>
      <c r="F75" s="51" t="s">
        <v>7</v>
      </c>
      <c r="G75" s="51">
        <v>-46</v>
      </c>
      <c r="H75" s="51" t="s">
        <v>2</v>
      </c>
      <c r="I75" s="51" t="s">
        <v>8</v>
      </c>
      <c r="J75" s="51" t="s">
        <v>3</v>
      </c>
      <c r="K75" s="51" t="s">
        <v>349</v>
      </c>
      <c r="L75" s="51" t="s">
        <v>350</v>
      </c>
      <c r="M75" s="51" t="s">
        <v>351</v>
      </c>
      <c r="N75" s="51" t="s">
        <v>9</v>
      </c>
      <c r="O75" s="51" t="s">
        <v>4</v>
      </c>
      <c r="P75" s="51" t="s">
        <v>10</v>
      </c>
      <c r="Q75" s="51" t="s">
        <v>6</v>
      </c>
      <c r="R75" s="53" t="s">
        <v>377</v>
      </c>
      <c r="S75" s="51" t="s">
        <v>11</v>
      </c>
      <c r="T75" s="51" t="s">
        <v>4</v>
      </c>
      <c r="U75" s="51"/>
    </row>
    <row r="76" spans="1:21" s="20" customFormat="1" ht="11.45" customHeight="1" x14ac:dyDescent="0.2">
      <c r="A76" s="58" t="s">
        <v>369</v>
      </c>
      <c r="B76" s="51" t="s">
        <v>370</v>
      </c>
      <c r="C76" s="51">
        <v>13070972</v>
      </c>
      <c r="D76" s="51" t="s">
        <v>0</v>
      </c>
      <c r="E76" s="51"/>
      <c r="F76" s="51" t="s">
        <v>7</v>
      </c>
      <c r="G76" s="51">
        <v>-46</v>
      </c>
      <c r="H76" s="51" t="s">
        <v>2</v>
      </c>
      <c r="I76" s="51" t="s">
        <v>8</v>
      </c>
      <c r="J76" s="51" t="s">
        <v>3</v>
      </c>
      <c r="K76" s="51" t="s">
        <v>349</v>
      </c>
      <c r="L76" s="51" t="s">
        <v>350</v>
      </c>
      <c r="M76" s="51" t="s">
        <v>351</v>
      </c>
      <c r="N76" s="51" t="s">
        <v>9</v>
      </c>
      <c r="O76" s="51" t="s">
        <v>4</v>
      </c>
      <c r="P76" s="51" t="s">
        <v>10</v>
      </c>
      <c r="Q76" s="51" t="s">
        <v>6</v>
      </c>
      <c r="R76" s="53" t="s">
        <v>371</v>
      </c>
      <c r="S76" s="51" t="s">
        <v>11</v>
      </c>
      <c r="T76" s="51" t="s">
        <v>4</v>
      </c>
      <c r="U76" s="51"/>
    </row>
    <row r="77" spans="1:21" s="20" customFormat="1" ht="11.45" customHeight="1" x14ac:dyDescent="0.2">
      <c r="A77" s="58" t="s">
        <v>366</v>
      </c>
      <c r="B77" s="51" t="s">
        <v>367</v>
      </c>
      <c r="C77" s="51">
        <v>31405595</v>
      </c>
      <c r="D77" s="51" t="s">
        <v>0</v>
      </c>
      <c r="E77" s="51"/>
      <c r="F77" s="51" t="s">
        <v>7</v>
      </c>
      <c r="G77" s="51">
        <v>-46</v>
      </c>
      <c r="H77" s="51" t="s">
        <v>2</v>
      </c>
      <c r="I77" s="51" t="s">
        <v>8</v>
      </c>
      <c r="J77" s="51" t="s">
        <v>3</v>
      </c>
      <c r="K77" s="51" t="s">
        <v>349</v>
      </c>
      <c r="L77" s="51" t="s">
        <v>350</v>
      </c>
      <c r="M77" s="51" t="s">
        <v>351</v>
      </c>
      <c r="N77" s="51" t="s">
        <v>9</v>
      </c>
      <c r="O77" s="51" t="s">
        <v>4</v>
      </c>
      <c r="P77" s="51" t="s">
        <v>10</v>
      </c>
      <c r="Q77" s="51" t="s">
        <v>6</v>
      </c>
      <c r="R77" s="53" t="s">
        <v>368</v>
      </c>
      <c r="S77" s="51" t="s">
        <v>11</v>
      </c>
      <c r="T77" s="51" t="s">
        <v>4</v>
      </c>
      <c r="U77" s="51"/>
    </row>
    <row r="78" spans="1:21" s="20" customFormat="1" ht="11.45" customHeight="1" x14ac:dyDescent="0.2">
      <c r="A78" s="58" t="s">
        <v>363</v>
      </c>
      <c r="B78" s="51" t="s">
        <v>364</v>
      </c>
      <c r="C78" s="51">
        <v>13071033</v>
      </c>
      <c r="D78" s="51" t="s">
        <v>0</v>
      </c>
      <c r="E78" s="51" t="s">
        <v>44</v>
      </c>
      <c r="F78" s="51" t="s">
        <v>7</v>
      </c>
      <c r="G78" s="51">
        <v>-46</v>
      </c>
      <c r="H78" s="51" t="s">
        <v>2</v>
      </c>
      <c r="I78" s="51" t="s">
        <v>8</v>
      </c>
      <c r="J78" s="51" t="s">
        <v>3</v>
      </c>
      <c r="K78" s="51" t="s">
        <v>349</v>
      </c>
      <c r="L78" s="51" t="s">
        <v>350</v>
      </c>
      <c r="M78" s="51" t="s">
        <v>351</v>
      </c>
      <c r="N78" s="51" t="s">
        <v>9</v>
      </c>
      <c r="O78" s="51" t="s">
        <v>4</v>
      </c>
      <c r="P78" s="51" t="s">
        <v>10</v>
      </c>
      <c r="Q78" s="51" t="s">
        <v>6</v>
      </c>
      <c r="R78" s="53" t="s">
        <v>365</v>
      </c>
      <c r="S78" s="51" t="s">
        <v>11</v>
      </c>
      <c r="T78" s="51" t="s">
        <v>4</v>
      </c>
      <c r="U78" s="51"/>
    </row>
    <row r="79" spans="1:21" s="20" customFormat="1" ht="11.45" customHeight="1" x14ac:dyDescent="0.2">
      <c r="A79" s="58" t="s">
        <v>360</v>
      </c>
      <c r="B79" s="51" t="s">
        <v>361</v>
      </c>
      <c r="C79" s="51">
        <v>1085248696</v>
      </c>
      <c r="D79" s="51" t="s">
        <v>0</v>
      </c>
      <c r="E79" s="51"/>
      <c r="F79" s="51" t="s">
        <v>7</v>
      </c>
      <c r="G79" s="51">
        <v>-46</v>
      </c>
      <c r="H79" s="51" t="s">
        <v>2</v>
      </c>
      <c r="I79" s="51" t="s">
        <v>8</v>
      </c>
      <c r="J79" s="51" t="s">
        <v>3</v>
      </c>
      <c r="K79" s="51" t="s">
        <v>349</v>
      </c>
      <c r="L79" s="51" t="s">
        <v>350</v>
      </c>
      <c r="M79" s="51" t="s">
        <v>351</v>
      </c>
      <c r="N79" s="51" t="s">
        <v>9</v>
      </c>
      <c r="O79" s="51" t="s">
        <v>4</v>
      </c>
      <c r="P79" s="51" t="s">
        <v>10</v>
      </c>
      <c r="Q79" s="51" t="s">
        <v>6</v>
      </c>
      <c r="R79" s="53" t="s">
        <v>362</v>
      </c>
      <c r="S79" s="51" t="s">
        <v>11</v>
      </c>
      <c r="T79" s="51" t="s">
        <v>4</v>
      </c>
      <c r="U79" s="51"/>
    </row>
    <row r="80" spans="1:21" s="20" customFormat="1" ht="11.45" customHeight="1" x14ac:dyDescent="0.2">
      <c r="A80" s="58" t="s">
        <v>357</v>
      </c>
      <c r="B80" s="51" t="s">
        <v>358</v>
      </c>
      <c r="C80" s="51">
        <v>27094738</v>
      </c>
      <c r="D80" s="51" t="s">
        <v>0</v>
      </c>
      <c r="E80" s="51"/>
      <c r="F80" s="51" t="s">
        <v>7</v>
      </c>
      <c r="G80" s="51">
        <v>-46</v>
      </c>
      <c r="H80" s="51" t="s">
        <v>2</v>
      </c>
      <c r="I80" s="51" t="s">
        <v>8</v>
      </c>
      <c r="J80" s="51" t="s">
        <v>3</v>
      </c>
      <c r="K80" s="51" t="s">
        <v>349</v>
      </c>
      <c r="L80" s="51" t="s">
        <v>350</v>
      </c>
      <c r="M80" s="51" t="s">
        <v>351</v>
      </c>
      <c r="N80" s="51" t="s">
        <v>9</v>
      </c>
      <c r="O80" s="51" t="s">
        <v>4</v>
      </c>
      <c r="P80" s="51" t="s">
        <v>10</v>
      </c>
      <c r="Q80" s="51" t="s">
        <v>6</v>
      </c>
      <c r="R80" s="53" t="s">
        <v>359</v>
      </c>
      <c r="S80" s="51" t="s">
        <v>11</v>
      </c>
      <c r="T80" s="51" t="s">
        <v>4</v>
      </c>
      <c r="U80" s="51"/>
    </row>
    <row r="81" spans="1:22" s="20" customFormat="1" ht="11.45" customHeight="1" x14ac:dyDescent="0.2">
      <c r="A81" s="58" t="s">
        <v>353</v>
      </c>
      <c r="B81" s="51" t="s">
        <v>354</v>
      </c>
      <c r="C81" s="51">
        <v>5350301</v>
      </c>
      <c r="D81" s="51" t="s">
        <v>0</v>
      </c>
      <c r="E81" s="51"/>
      <c r="F81" s="51" t="s">
        <v>1</v>
      </c>
      <c r="G81" s="51">
        <v>-21</v>
      </c>
      <c r="H81" s="51" t="s">
        <v>2</v>
      </c>
      <c r="I81" s="51" t="s">
        <v>8</v>
      </c>
      <c r="J81" s="51" t="s">
        <v>3</v>
      </c>
      <c r="K81" s="51" t="s">
        <v>355</v>
      </c>
      <c r="L81" s="51" t="s">
        <v>350</v>
      </c>
      <c r="M81" s="51" t="s">
        <v>351</v>
      </c>
      <c r="N81" s="51" t="s">
        <v>9</v>
      </c>
      <c r="O81" s="51" t="s">
        <v>4</v>
      </c>
      <c r="P81" s="51" t="s">
        <v>188</v>
      </c>
      <c r="Q81" s="51" t="s">
        <v>6</v>
      </c>
      <c r="R81" s="53" t="s">
        <v>356</v>
      </c>
      <c r="S81" s="51" t="s">
        <v>11</v>
      </c>
      <c r="T81" s="51" t="s">
        <v>4</v>
      </c>
      <c r="U81" s="51"/>
    </row>
    <row r="82" spans="1:22" s="20" customFormat="1" ht="11.45" customHeight="1" x14ac:dyDescent="0.2">
      <c r="A82" s="58" t="s">
        <v>347</v>
      </c>
      <c r="B82" s="51" t="s">
        <v>348</v>
      </c>
      <c r="C82" s="51">
        <v>31957887</v>
      </c>
      <c r="D82" s="51" t="s">
        <v>0</v>
      </c>
      <c r="E82" s="51"/>
      <c r="F82" s="51" t="s">
        <v>7</v>
      </c>
      <c r="G82" s="51">
        <v>-46</v>
      </c>
      <c r="H82" s="51" t="s">
        <v>2</v>
      </c>
      <c r="I82" s="51" t="s">
        <v>8</v>
      </c>
      <c r="J82" s="51" t="s">
        <v>3</v>
      </c>
      <c r="K82" s="51" t="s">
        <v>349</v>
      </c>
      <c r="L82" s="51" t="s">
        <v>350</v>
      </c>
      <c r="M82" s="51" t="s">
        <v>351</v>
      </c>
      <c r="N82" s="51" t="s">
        <v>9</v>
      </c>
      <c r="O82" s="51" t="s">
        <v>4</v>
      </c>
      <c r="P82" s="51" t="s">
        <v>10</v>
      </c>
      <c r="Q82" s="51" t="s">
        <v>6</v>
      </c>
      <c r="R82" s="53" t="s">
        <v>352</v>
      </c>
      <c r="S82" s="51" t="s">
        <v>11</v>
      </c>
      <c r="T82" s="51" t="s">
        <v>4</v>
      </c>
      <c r="U82" s="51"/>
    </row>
    <row r="83" spans="1:22" s="20" customFormat="1" ht="11.45" customHeight="1" x14ac:dyDescent="0.2">
      <c r="A83" s="58" t="s">
        <v>690</v>
      </c>
      <c r="B83" s="51" t="s">
        <v>691</v>
      </c>
      <c r="C83" s="51">
        <v>12999973</v>
      </c>
      <c r="D83" s="51" t="s">
        <v>0</v>
      </c>
      <c r="E83" s="51"/>
      <c r="F83" s="51" t="s">
        <v>7</v>
      </c>
      <c r="G83" s="51">
        <v>-42</v>
      </c>
      <c r="H83" s="51" t="s">
        <v>2</v>
      </c>
      <c r="I83" s="51" t="s">
        <v>8</v>
      </c>
      <c r="J83" s="51" t="s">
        <v>3</v>
      </c>
      <c r="K83" s="51" t="s">
        <v>349</v>
      </c>
      <c r="L83" s="51" t="s">
        <v>350</v>
      </c>
      <c r="M83" s="51" t="s">
        <v>467</v>
      </c>
      <c r="N83" s="51" t="s">
        <v>9</v>
      </c>
      <c r="O83" s="51" t="s">
        <v>4</v>
      </c>
      <c r="P83" s="51" t="s">
        <v>10</v>
      </c>
      <c r="Q83" s="51" t="s">
        <v>5</v>
      </c>
      <c r="R83" s="51" t="s">
        <v>6</v>
      </c>
      <c r="S83" s="53" t="s">
        <v>692</v>
      </c>
      <c r="T83" s="51" t="s">
        <v>11</v>
      </c>
      <c r="U83" s="51" t="s">
        <v>4</v>
      </c>
      <c r="V83" s="51"/>
    </row>
    <row r="84" spans="1:22" s="20" customFormat="1" ht="11.45" customHeight="1" x14ac:dyDescent="0.2">
      <c r="A84" s="58" t="s">
        <v>687</v>
      </c>
      <c r="B84" s="51" t="s">
        <v>688</v>
      </c>
      <c r="C84" s="51">
        <v>98400140</v>
      </c>
      <c r="D84" s="51" t="s">
        <v>0</v>
      </c>
      <c r="E84" s="51"/>
      <c r="F84" s="51" t="s">
        <v>7</v>
      </c>
      <c r="G84" s="51">
        <v>-42</v>
      </c>
      <c r="H84" s="51" t="s">
        <v>2</v>
      </c>
      <c r="I84" s="51" t="s">
        <v>8</v>
      </c>
      <c r="J84" s="51" t="s">
        <v>3</v>
      </c>
      <c r="K84" s="51" t="s">
        <v>349</v>
      </c>
      <c r="L84" s="51" t="s">
        <v>350</v>
      </c>
      <c r="M84" s="51" t="s">
        <v>467</v>
      </c>
      <c r="N84" s="51" t="s">
        <v>9</v>
      </c>
      <c r="O84" s="51" t="s">
        <v>4</v>
      </c>
      <c r="P84" s="51" t="s">
        <v>10</v>
      </c>
      <c r="Q84" s="51" t="s">
        <v>5</v>
      </c>
      <c r="R84" s="51" t="s">
        <v>6</v>
      </c>
      <c r="S84" s="53" t="s">
        <v>689</v>
      </c>
      <c r="T84" s="51" t="s">
        <v>11</v>
      </c>
      <c r="U84" s="51" t="s">
        <v>4</v>
      </c>
      <c r="V84" s="51"/>
    </row>
    <row r="85" spans="1:22" s="20" customFormat="1" ht="11.45" customHeight="1" x14ac:dyDescent="0.2">
      <c r="A85" s="58" t="s">
        <v>684</v>
      </c>
      <c r="B85" s="51" t="s">
        <v>685</v>
      </c>
      <c r="C85" s="51">
        <v>59812808</v>
      </c>
      <c r="D85" s="51" t="s">
        <v>0</v>
      </c>
      <c r="E85" s="51"/>
      <c r="F85" s="51" t="s">
        <v>7</v>
      </c>
      <c r="G85" s="51">
        <v>-42</v>
      </c>
      <c r="H85" s="51" t="s">
        <v>2</v>
      </c>
      <c r="I85" s="51" t="s">
        <v>8</v>
      </c>
      <c r="J85" s="51" t="s">
        <v>3</v>
      </c>
      <c r="K85" s="51" t="s">
        <v>349</v>
      </c>
      <c r="L85" s="51" t="s">
        <v>350</v>
      </c>
      <c r="M85" s="51" t="s">
        <v>467</v>
      </c>
      <c r="N85" s="51" t="s">
        <v>9</v>
      </c>
      <c r="O85" s="51" t="s">
        <v>4</v>
      </c>
      <c r="P85" s="51" t="s">
        <v>10</v>
      </c>
      <c r="Q85" s="51" t="s">
        <v>5</v>
      </c>
      <c r="R85" s="51" t="s">
        <v>6</v>
      </c>
      <c r="S85" s="53" t="s">
        <v>686</v>
      </c>
      <c r="T85" s="51" t="s">
        <v>11</v>
      </c>
      <c r="U85" s="51" t="s">
        <v>4</v>
      </c>
      <c r="V85" s="51"/>
    </row>
    <row r="86" spans="1:22" s="20" customFormat="1" ht="11.45" customHeight="1" x14ac:dyDescent="0.2">
      <c r="A86" s="58" t="s">
        <v>681</v>
      </c>
      <c r="B86" s="51" t="s">
        <v>682</v>
      </c>
      <c r="C86" s="51">
        <v>11436225</v>
      </c>
      <c r="D86" s="51" t="s">
        <v>0</v>
      </c>
      <c r="E86" s="51"/>
      <c r="F86" s="51" t="s">
        <v>7</v>
      </c>
      <c r="G86" s="51">
        <v>-42</v>
      </c>
      <c r="H86" s="51" t="s">
        <v>2</v>
      </c>
      <c r="I86" s="51" t="s">
        <v>8</v>
      </c>
      <c r="J86" s="51" t="s">
        <v>3</v>
      </c>
      <c r="K86" s="51" t="s">
        <v>349</v>
      </c>
      <c r="L86" s="51" t="s">
        <v>350</v>
      </c>
      <c r="M86" s="51" t="s">
        <v>467</v>
      </c>
      <c r="N86" s="51" t="s">
        <v>9</v>
      </c>
      <c r="O86" s="51" t="s">
        <v>4</v>
      </c>
      <c r="P86" s="51" t="s">
        <v>10</v>
      </c>
      <c r="Q86" s="51" t="s">
        <v>5</v>
      </c>
      <c r="R86" s="51" t="s">
        <v>6</v>
      </c>
      <c r="S86" s="53" t="s">
        <v>683</v>
      </c>
      <c r="T86" s="51" t="s">
        <v>11</v>
      </c>
      <c r="U86" s="51" t="s">
        <v>4</v>
      </c>
      <c r="V86" s="51"/>
    </row>
    <row r="87" spans="1:22" s="20" customFormat="1" ht="11.45" customHeight="1" x14ac:dyDescent="0.2">
      <c r="A87" s="58" t="s">
        <v>678</v>
      </c>
      <c r="B87" s="51" t="s">
        <v>679</v>
      </c>
      <c r="C87" s="51">
        <v>36751458</v>
      </c>
      <c r="D87" s="51" t="s">
        <v>0</v>
      </c>
      <c r="E87" s="51"/>
      <c r="F87" s="51" t="s">
        <v>7</v>
      </c>
      <c r="G87" s="51">
        <v>-17</v>
      </c>
      <c r="H87" s="51" t="s">
        <v>68</v>
      </c>
      <c r="I87" s="51" t="s">
        <v>8</v>
      </c>
      <c r="J87" s="51" t="s">
        <v>3</v>
      </c>
      <c r="K87" s="51" t="s">
        <v>355</v>
      </c>
      <c r="L87" s="51" t="s">
        <v>350</v>
      </c>
      <c r="M87" s="51" t="s">
        <v>467</v>
      </c>
      <c r="N87" s="51" t="s">
        <v>9</v>
      </c>
      <c r="O87" s="51" t="s">
        <v>4</v>
      </c>
      <c r="P87" s="51" t="s">
        <v>49</v>
      </c>
      <c r="Q87" s="51" t="s">
        <v>5</v>
      </c>
      <c r="R87" s="51" t="s">
        <v>6</v>
      </c>
      <c r="S87" s="53" t="s">
        <v>680</v>
      </c>
      <c r="T87" s="51" t="s">
        <v>11</v>
      </c>
      <c r="U87" s="51" t="s">
        <v>4</v>
      </c>
      <c r="V87" s="51"/>
    </row>
    <row r="88" spans="1:22" s="20" customFormat="1" ht="11.45" customHeight="1" x14ac:dyDescent="0.2">
      <c r="A88" s="58" t="s">
        <v>675</v>
      </c>
      <c r="B88" s="51" t="s">
        <v>676</v>
      </c>
      <c r="C88" s="51">
        <v>87063233</v>
      </c>
      <c r="D88" s="51" t="s">
        <v>0</v>
      </c>
      <c r="E88" s="51"/>
      <c r="F88" s="51" t="s">
        <v>7</v>
      </c>
      <c r="G88" s="51">
        <v>-42</v>
      </c>
      <c r="H88" s="51" t="s">
        <v>2</v>
      </c>
      <c r="I88" s="51" t="s">
        <v>8</v>
      </c>
      <c r="J88" s="51" t="s">
        <v>3</v>
      </c>
      <c r="K88" s="51" t="s">
        <v>349</v>
      </c>
      <c r="L88" s="51" t="s">
        <v>350</v>
      </c>
      <c r="M88" s="51" t="s">
        <v>467</v>
      </c>
      <c r="N88" s="51" t="s">
        <v>9</v>
      </c>
      <c r="O88" s="51" t="s">
        <v>4</v>
      </c>
      <c r="P88" s="51" t="s">
        <v>10</v>
      </c>
      <c r="Q88" s="51" t="s">
        <v>5</v>
      </c>
      <c r="R88" s="51" t="s">
        <v>6</v>
      </c>
      <c r="S88" s="53" t="s">
        <v>677</v>
      </c>
      <c r="T88" s="51" t="s">
        <v>11</v>
      </c>
      <c r="U88" s="51" t="s">
        <v>4</v>
      </c>
      <c r="V88" s="51"/>
    </row>
    <row r="89" spans="1:22" s="20" customFormat="1" ht="11.45" customHeight="1" x14ac:dyDescent="0.2">
      <c r="A89" s="58" t="s">
        <v>672</v>
      </c>
      <c r="B89" s="51" t="s">
        <v>673</v>
      </c>
      <c r="C89" s="51">
        <v>37080664</v>
      </c>
      <c r="D89" s="51" t="s">
        <v>0</v>
      </c>
      <c r="E89" s="51"/>
      <c r="F89" s="51" t="s">
        <v>7</v>
      </c>
      <c r="G89" s="51">
        <v>-17</v>
      </c>
      <c r="H89" s="51" t="s">
        <v>68</v>
      </c>
      <c r="I89" s="51" t="s">
        <v>8</v>
      </c>
      <c r="J89" s="51" t="s">
        <v>3</v>
      </c>
      <c r="K89" s="51" t="s">
        <v>355</v>
      </c>
      <c r="L89" s="51" t="s">
        <v>350</v>
      </c>
      <c r="M89" s="51" t="s">
        <v>467</v>
      </c>
      <c r="N89" s="51" t="s">
        <v>9</v>
      </c>
      <c r="O89" s="51" t="s">
        <v>4</v>
      </c>
      <c r="P89" s="51" t="s">
        <v>49</v>
      </c>
      <c r="Q89" s="51" t="s">
        <v>5</v>
      </c>
      <c r="R89" s="51" t="s">
        <v>6</v>
      </c>
      <c r="S89" s="53" t="s">
        <v>674</v>
      </c>
      <c r="T89" s="51" t="s">
        <v>11</v>
      </c>
      <c r="U89" s="51" t="s">
        <v>4</v>
      </c>
      <c r="V89" s="51"/>
    </row>
    <row r="90" spans="1:22" s="20" customFormat="1" ht="11.45" customHeight="1" x14ac:dyDescent="0.2">
      <c r="A90" s="58" t="s">
        <v>669</v>
      </c>
      <c r="B90" s="51" t="s">
        <v>670</v>
      </c>
      <c r="C90" s="51">
        <v>59817222</v>
      </c>
      <c r="D90" s="51" t="s">
        <v>0</v>
      </c>
      <c r="E90" s="51"/>
      <c r="F90" s="51" t="s">
        <v>7</v>
      </c>
      <c r="G90" s="51">
        <v>-17</v>
      </c>
      <c r="H90" s="51" t="s">
        <v>68</v>
      </c>
      <c r="I90" s="51" t="s">
        <v>8</v>
      </c>
      <c r="J90" s="51" t="s">
        <v>3</v>
      </c>
      <c r="K90" s="51" t="s">
        <v>355</v>
      </c>
      <c r="L90" s="51" t="s">
        <v>350</v>
      </c>
      <c r="M90" s="51" t="s">
        <v>467</v>
      </c>
      <c r="N90" s="51" t="s">
        <v>9</v>
      </c>
      <c r="O90" s="51" t="s">
        <v>4</v>
      </c>
      <c r="P90" s="51" t="s">
        <v>49</v>
      </c>
      <c r="Q90" s="51" t="s">
        <v>5</v>
      </c>
      <c r="R90" s="51" t="s">
        <v>6</v>
      </c>
      <c r="S90" s="53" t="s">
        <v>671</v>
      </c>
      <c r="T90" s="51" t="s">
        <v>11</v>
      </c>
      <c r="U90" s="51" t="s">
        <v>4</v>
      </c>
      <c r="V90" s="51"/>
    </row>
    <row r="91" spans="1:22" s="20" customFormat="1" ht="11.45" customHeight="1" x14ac:dyDescent="0.2">
      <c r="A91" s="58" t="s">
        <v>451</v>
      </c>
      <c r="B91" s="51" t="s">
        <v>667</v>
      </c>
      <c r="C91" s="51">
        <v>59821210</v>
      </c>
      <c r="D91" s="51" t="s">
        <v>0</v>
      </c>
      <c r="E91" s="51"/>
      <c r="F91" s="51" t="s">
        <v>7</v>
      </c>
      <c r="G91" s="51">
        <v>-42</v>
      </c>
      <c r="H91" s="51" t="s">
        <v>2</v>
      </c>
      <c r="I91" s="51" t="s">
        <v>8</v>
      </c>
      <c r="J91" s="51" t="s">
        <v>3</v>
      </c>
      <c r="K91" s="51" t="s">
        <v>349</v>
      </c>
      <c r="L91" s="51" t="s">
        <v>350</v>
      </c>
      <c r="M91" s="51" t="s">
        <v>467</v>
      </c>
      <c r="N91" s="51" t="s">
        <v>9</v>
      </c>
      <c r="O91" s="51" t="s">
        <v>4</v>
      </c>
      <c r="P91" s="51" t="s">
        <v>10</v>
      </c>
      <c r="Q91" s="51" t="s">
        <v>5</v>
      </c>
      <c r="R91" s="51" t="s">
        <v>6</v>
      </c>
      <c r="S91" s="53" t="s">
        <v>668</v>
      </c>
      <c r="T91" s="51" t="s">
        <v>11</v>
      </c>
      <c r="U91" s="51" t="s">
        <v>4</v>
      </c>
      <c r="V91" s="51"/>
    </row>
    <row r="92" spans="1:22" s="20" customFormat="1" ht="11.45" customHeight="1" x14ac:dyDescent="0.2">
      <c r="A92" s="58" t="s">
        <v>661</v>
      </c>
      <c r="B92" s="51" t="s">
        <v>662</v>
      </c>
      <c r="C92" s="51">
        <v>13039815</v>
      </c>
      <c r="D92" s="51" t="s">
        <v>0</v>
      </c>
      <c r="E92" s="51"/>
      <c r="F92" s="51" t="s">
        <v>7</v>
      </c>
      <c r="G92" s="51">
        <v>-17</v>
      </c>
      <c r="H92" s="51" t="s">
        <v>68</v>
      </c>
      <c r="I92" s="51" t="s">
        <v>8</v>
      </c>
      <c r="J92" s="51" t="s">
        <v>3</v>
      </c>
      <c r="K92" s="51" t="s">
        <v>355</v>
      </c>
      <c r="L92" s="51" t="s">
        <v>350</v>
      </c>
      <c r="M92" s="51" t="s">
        <v>467</v>
      </c>
      <c r="N92" s="51" t="s">
        <v>9</v>
      </c>
      <c r="O92" s="51" t="s">
        <v>4</v>
      </c>
      <c r="P92" s="51" t="s">
        <v>49</v>
      </c>
      <c r="Q92" s="51" t="s">
        <v>5</v>
      </c>
      <c r="R92" s="51" t="s">
        <v>6</v>
      </c>
      <c r="S92" s="53" t="s">
        <v>663</v>
      </c>
      <c r="T92" s="51" t="s">
        <v>11</v>
      </c>
      <c r="U92" s="51" t="s">
        <v>4</v>
      </c>
      <c r="V92" s="51"/>
    </row>
    <row r="93" spans="1:22" s="20" customFormat="1" ht="11.45" customHeight="1" x14ac:dyDescent="0.2">
      <c r="A93" s="58" t="s">
        <v>658</v>
      </c>
      <c r="B93" s="51" t="s">
        <v>659</v>
      </c>
      <c r="C93" s="51">
        <v>37082656</v>
      </c>
      <c r="D93" s="51" t="s">
        <v>0</v>
      </c>
      <c r="E93" s="51" t="s">
        <v>44</v>
      </c>
      <c r="F93" s="51" t="s">
        <v>7</v>
      </c>
      <c r="G93" s="51">
        <v>-17</v>
      </c>
      <c r="H93" s="51" t="s">
        <v>68</v>
      </c>
      <c r="I93" s="51" t="s">
        <v>8</v>
      </c>
      <c r="J93" s="51" t="s">
        <v>3</v>
      </c>
      <c r="K93" s="51" t="s">
        <v>355</v>
      </c>
      <c r="L93" s="51" t="s">
        <v>350</v>
      </c>
      <c r="M93" s="51" t="s">
        <v>467</v>
      </c>
      <c r="N93" s="51" t="s">
        <v>9</v>
      </c>
      <c r="O93" s="51" t="s">
        <v>4</v>
      </c>
      <c r="P93" s="51" t="s">
        <v>49</v>
      </c>
      <c r="Q93" s="51" t="s">
        <v>5</v>
      </c>
      <c r="R93" s="51" t="s">
        <v>6</v>
      </c>
      <c r="S93" s="53" t="s">
        <v>660</v>
      </c>
      <c r="T93" s="51" t="s">
        <v>11</v>
      </c>
      <c r="U93" s="51" t="s">
        <v>4</v>
      </c>
      <c r="V93" s="51"/>
    </row>
    <row r="94" spans="1:22" s="20" customFormat="1" ht="11.45" customHeight="1" x14ac:dyDescent="0.2">
      <c r="A94" s="58" t="s">
        <v>655</v>
      </c>
      <c r="B94" s="51" t="s">
        <v>656</v>
      </c>
      <c r="C94" s="51">
        <v>87062080</v>
      </c>
      <c r="D94" s="51" t="s">
        <v>0</v>
      </c>
      <c r="E94" s="51"/>
      <c r="F94" s="51" t="s">
        <v>7</v>
      </c>
      <c r="G94" s="51">
        <v>-17</v>
      </c>
      <c r="H94" s="51" t="s">
        <v>68</v>
      </c>
      <c r="I94" s="51" t="s">
        <v>8</v>
      </c>
      <c r="J94" s="51" t="s">
        <v>3</v>
      </c>
      <c r="K94" s="51" t="s">
        <v>355</v>
      </c>
      <c r="L94" s="51" t="s">
        <v>350</v>
      </c>
      <c r="M94" s="51" t="s">
        <v>467</v>
      </c>
      <c r="N94" s="51" t="s">
        <v>9</v>
      </c>
      <c r="O94" s="51" t="s">
        <v>4</v>
      </c>
      <c r="P94" s="51" t="s">
        <v>49</v>
      </c>
      <c r="Q94" s="51" t="s">
        <v>5</v>
      </c>
      <c r="R94" s="51" t="s">
        <v>6</v>
      </c>
      <c r="S94" s="53" t="s">
        <v>657</v>
      </c>
      <c r="T94" s="51" t="s">
        <v>11</v>
      </c>
      <c r="U94" s="51" t="s">
        <v>4</v>
      </c>
      <c r="V94" s="51"/>
    </row>
    <row r="95" spans="1:22" s="20" customFormat="1" ht="11.45" customHeight="1" x14ac:dyDescent="0.2">
      <c r="A95" s="58" t="s">
        <v>652</v>
      </c>
      <c r="B95" s="51" t="s">
        <v>653</v>
      </c>
      <c r="C95" s="51">
        <v>27396922</v>
      </c>
      <c r="D95" s="51" t="s">
        <v>0</v>
      </c>
      <c r="E95" s="51" t="s">
        <v>477</v>
      </c>
      <c r="F95" s="51" t="s">
        <v>7</v>
      </c>
      <c r="G95" s="51">
        <v>-17</v>
      </c>
      <c r="H95" s="51" t="s">
        <v>68</v>
      </c>
      <c r="I95" s="51" t="s">
        <v>8</v>
      </c>
      <c r="J95" s="51" t="s">
        <v>3</v>
      </c>
      <c r="K95" s="51" t="s">
        <v>355</v>
      </c>
      <c r="L95" s="51" t="s">
        <v>350</v>
      </c>
      <c r="M95" s="51" t="s">
        <v>467</v>
      </c>
      <c r="N95" s="51" t="s">
        <v>9</v>
      </c>
      <c r="O95" s="51" t="s">
        <v>4</v>
      </c>
      <c r="P95" s="51" t="s">
        <v>49</v>
      </c>
      <c r="Q95" s="51" t="s">
        <v>5</v>
      </c>
      <c r="R95" s="51" t="s">
        <v>6</v>
      </c>
      <c r="S95" s="53" t="s">
        <v>654</v>
      </c>
      <c r="T95" s="51" t="s">
        <v>11</v>
      </c>
      <c r="U95" s="51" t="s">
        <v>4</v>
      </c>
      <c r="V95" s="51"/>
    </row>
    <row r="96" spans="1:22" s="20" customFormat="1" ht="11.45" customHeight="1" x14ac:dyDescent="0.2">
      <c r="A96" s="58" t="s">
        <v>649</v>
      </c>
      <c r="B96" s="51" t="s">
        <v>650</v>
      </c>
      <c r="C96" s="51">
        <v>59834314</v>
      </c>
      <c r="D96" s="51" t="s">
        <v>0</v>
      </c>
      <c r="E96" s="51"/>
      <c r="F96" s="51" t="s">
        <v>7</v>
      </c>
      <c r="G96" s="51">
        <v>-42</v>
      </c>
      <c r="H96" s="51" t="s">
        <v>2</v>
      </c>
      <c r="I96" s="51" t="s">
        <v>8</v>
      </c>
      <c r="J96" s="51" t="s">
        <v>3</v>
      </c>
      <c r="K96" s="51" t="s">
        <v>349</v>
      </c>
      <c r="L96" s="51" t="s">
        <v>350</v>
      </c>
      <c r="M96" s="51" t="s">
        <v>467</v>
      </c>
      <c r="N96" s="51" t="s">
        <v>9</v>
      </c>
      <c r="O96" s="51" t="s">
        <v>4</v>
      </c>
      <c r="P96" s="51" t="s">
        <v>10</v>
      </c>
      <c r="Q96" s="51" t="s">
        <v>5</v>
      </c>
      <c r="R96" s="51" t="s">
        <v>6</v>
      </c>
      <c r="S96" s="53" t="s">
        <v>651</v>
      </c>
      <c r="T96" s="51" t="s">
        <v>11</v>
      </c>
      <c r="U96" s="51" t="s">
        <v>4</v>
      </c>
      <c r="V96" s="51"/>
    </row>
    <row r="97" spans="1:22" s="20" customFormat="1" ht="11.45" customHeight="1" x14ac:dyDescent="0.2">
      <c r="A97" s="58" t="s">
        <v>646</v>
      </c>
      <c r="B97" s="51" t="s">
        <v>647</v>
      </c>
      <c r="C97" s="51">
        <v>27295037</v>
      </c>
      <c r="D97" s="51" t="s">
        <v>0</v>
      </c>
      <c r="E97" s="51" t="s">
        <v>477</v>
      </c>
      <c r="F97" s="51" t="s">
        <v>7</v>
      </c>
      <c r="G97" s="51">
        <v>-17</v>
      </c>
      <c r="H97" s="51" t="s">
        <v>68</v>
      </c>
      <c r="I97" s="51" t="s">
        <v>8</v>
      </c>
      <c r="J97" s="51" t="s">
        <v>3</v>
      </c>
      <c r="K97" s="51" t="s">
        <v>355</v>
      </c>
      <c r="L97" s="51" t="s">
        <v>350</v>
      </c>
      <c r="M97" s="51" t="s">
        <v>467</v>
      </c>
      <c r="N97" s="51" t="s">
        <v>9</v>
      </c>
      <c r="O97" s="51" t="s">
        <v>4</v>
      </c>
      <c r="P97" s="51" t="s">
        <v>49</v>
      </c>
      <c r="Q97" s="51" t="s">
        <v>5</v>
      </c>
      <c r="R97" s="51" t="s">
        <v>6</v>
      </c>
      <c r="S97" s="53" t="s">
        <v>648</v>
      </c>
      <c r="T97" s="51" t="s">
        <v>11</v>
      </c>
      <c r="U97" s="51" t="s">
        <v>4</v>
      </c>
      <c r="V97" s="51"/>
    </row>
    <row r="98" spans="1:22" s="20" customFormat="1" ht="11.45" customHeight="1" x14ac:dyDescent="0.2">
      <c r="A98" s="58" t="s">
        <v>643</v>
      </c>
      <c r="B98" s="51" t="s">
        <v>644</v>
      </c>
      <c r="C98" s="51">
        <v>59817261</v>
      </c>
      <c r="D98" s="51" t="s">
        <v>0</v>
      </c>
      <c r="E98" s="51"/>
      <c r="F98" s="51" t="s">
        <v>7</v>
      </c>
      <c r="G98" s="51">
        <v>-17</v>
      </c>
      <c r="H98" s="51" t="s">
        <v>68</v>
      </c>
      <c r="I98" s="51" t="s">
        <v>8</v>
      </c>
      <c r="J98" s="51" t="s">
        <v>3</v>
      </c>
      <c r="K98" s="51" t="s">
        <v>355</v>
      </c>
      <c r="L98" s="51" t="s">
        <v>350</v>
      </c>
      <c r="M98" s="51" t="s">
        <v>467</v>
      </c>
      <c r="N98" s="51" t="s">
        <v>9</v>
      </c>
      <c r="O98" s="51" t="s">
        <v>4</v>
      </c>
      <c r="P98" s="51" t="s">
        <v>49</v>
      </c>
      <c r="Q98" s="51" t="s">
        <v>5</v>
      </c>
      <c r="R98" s="51" t="s">
        <v>6</v>
      </c>
      <c r="S98" s="53" t="s">
        <v>645</v>
      </c>
      <c r="T98" s="51" t="s">
        <v>11</v>
      </c>
      <c r="U98" s="51" t="s">
        <v>4</v>
      </c>
      <c r="V98" s="51"/>
    </row>
    <row r="99" spans="1:22" s="20" customFormat="1" ht="11.45" customHeight="1" x14ac:dyDescent="0.2">
      <c r="A99" s="58" t="s">
        <v>640</v>
      </c>
      <c r="B99" s="51" t="s">
        <v>641</v>
      </c>
      <c r="C99" s="51">
        <v>27395377</v>
      </c>
      <c r="D99" s="51" t="s">
        <v>0</v>
      </c>
      <c r="E99" s="51"/>
      <c r="F99" s="51" t="s">
        <v>7</v>
      </c>
      <c r="G99" s="51">
        <v>-42</v>
      </c>
      <c r="H99" s="51" t="s">
        <v>2</v>
      </c>
      <c r="I99" s="51" t="s">
        <v>8</v>
      </c>
      <c r="J99" s="51" t="s">
        <v>3</v>
      </c>
      <c r="K99" s="51" t="s">
        <v>349</v>
      </c>
      <c r="L99" s="51" t="s">
        <v>350</v>
      </c>
      <c r="M99" s="51" t="s">
        <v>467</v>
      </c>
      <c r="N99" s="51" t="s">
        <v>9</v>
      </c>
      <c r="O99" s="51" t="s">
        <v>4</v>
      </c>
      <c r="P99" s="51" t="s">
        <v>10</v>
      </c>
      <c r="Q99" s="51" t="s">
        <v>5</v>
      </c>
      <c r="R99" s="51" t="s">
        <v>6</v>
      </c>
      <c r="S99" s="53" t="s">
        <v>642</v>
      </c>
      <c r="T99" s="51" t="s">
        <v>11</v>
      </c>
      <c r="U99" s="51" t="s">
        <v>4</v>
      </c>
      <c r="V99" s="51"/>
    </row>
    <row r="100" spans="1:22" s="20" customFormat="1" ht="11.45" customHeight="1" x14ac:dyDescent="0.2">
      <c r="A100" s="58" t="s">
        <v>637</v>
      </c>
      <c r="B100" s="51" t="s">
        <v>638</v>
      </c>
      <c r="C100" s="51">
        <v>27219109</v>
      </c>
      <c r="D100" s="51" t="s">
        <v>0</v>
      </c>
      <c r="E100" s="51"/>
      <c r="F100" s="51" t="s">
        <v>7</v>
      </c>
      <c r="G100" s="51">
        <v>-42</v>
      </c>
      <c r="H100" s="51" t="s">
        <v>2</v>
      </c>
      <c r="I100" s="51" t="s">
        <v>8</v>
      </c>
      <c r="J100" s="51" t="s">
        <v>3</v>
      </c>
      <c r="K100" s="51" t="s">
        <v>349</v>
      </c>
      <c r="L100" s="51" t="s">
        <v>350</v>
      </c>
      <c r="M100" s="51" t="s">
        <v>467</v>
      </c>
      <c r="N100" s="51" t="s">
        <v>9</v>
      </c>
      <c r="O100" s="51" t="s">
        <v>4</v>
      </c>
      <c r="P100" s="51" t="s">
        <v>10</v>
      </c>
      <c r="Q100" s="51" t="s">
        <v>5</v>
      </c>
      <c r="R100" s="51" t="s">
        <v>6</v>
      </c>
      <c r="S100" s="53" t="s">
        <v>639</v>
      </c>
      <c r="T100" s="51" t="s">
        <v>11</v>
      </c>
      <c r="U100" s="51" t="s">
        <v>4</v>
      </c>
      <c r="V100" s="51"/>
    </row>
    <row r="101" spans="1:22" s="20" customFormat="1" ht="11.45" customHeight="1" x14ac:dyDescent="0.2">
      <c r="A101" s="58" t="s">
        <v>583</v>
      </c>
      <c r="B101" s="51" t="s">
        <v>584</v>
      </c>
      <c r="C101" s="51">
        <v>3121</v>
      </c>
      <c r="D101" s="51" t="s">
        <v>0</v>
      </c>
      <c r="E101" s="51"/>
      <c r="F101" s="51" t="s">
        <v>1</v>
      </c>
      <c r="G101" s="51">
        <v>-17</v>
      </c>
      <c r="H101" s="51" t="s">
        <v>2</v>
      </c>
      <c r="I101" s="51" t="s">
        <v>8</v>
      </c>
      <c r="J101" s="51" t="s">
        <v>3</v>
      </c>
      <c r="K101" s="51" t="s">
        <v>355</v>
      </c>
      <c r="L101" s="51" t="s">
        <v>350</v>
      </c>
      <c r="M101" s="51" t="s">
        <v>467</v>
      </c>
      <c r="N101" s="51" t="s">
        <v>9</v>
      </c>
      <c r="O101" s="51" t="s">
        <v>4</v>
      </c>
      <c r="P101" s="51" t="s">
        <v>195</v>
      </c>
      <c r="Q101" s="51" t="s">
        <v>5</v>
      </c>
      <c r="R101" s="51" t="s">
        <v>6</v>
      </c>
      <c r="S101" s="53" t="s">
        <v>585</v>
      </c>
      <c r="T101" s="51" t="s">
        <v>11</v>
      </c>
      <c r="U101" s="51" t="s">
        <v>4</v>
      </c>
      <c r="V101" s="51"/>
    </row>
    <row r="102" spans="1:22" s="20" customFormat="1" ht="11.45" customHeight="1" x14ac:dyDescent="0.2">
      <c r="A102" s="58" t="s">
        <v>529</v>
      </c>
      <c r="B102" s="51" t="s">
        <v>530</v>
      </c>
      <c r="C102" s="51">
        <v>27285748</v>
      </c>
      <c r="D102" s="51" t="s">
        <v>0</v>
      </c>
      <c r="E102" s="51"/>
      <c r="F102" s="51" t="s">
        <v>1</v>
      </c>
      <c r="G102" s="51">
        <v>-17</v>
      </c>
      <c r="H102" s="51" t="s">
        <v>2</v>
      </c>
      <c r="I102" s="51" t="s">
        <v>8</v>
      </c>
      <c r="J102" s="51" t="s">
        <v>3</v>
      </c>
      <c r="K102" s="51" t="s">
        <v>355</v>
      </c>
      <c r="L102" s="51" t="s">
        <v>350</v>
      </c>
      <c r="M102" s="51" t="s">
        <v>467</v>
      </c>
      <c r="N102" s="51" t="s">
        <v>9</v>
      </c>
      <c r="O102" s="51" t="s">
        <v>4</v>
      </c>
      <c r="P102" s="51" t="s">
        <v>195</v>
      </c>
      <c r="Q102" s="51" t="s">
        <v>5</v>
      </c>
      <c r="R102" s="51" t="s">
        <v>6</v>
      </c>
      <c r="S102" s="53" t="s">
        <v>531</v>
      </c>
      <c r="T102" s="51" t="s">
        <v>11</v>
      </c>
      <c r="U102" s="51" t="s">
        <v>4</v>
      </c>
      <c r="V102" s="51"/>
    </row>
    <row r="103" spans="1:22" s="20" customFormat="1" ht="11.45" customHeight="1" x14ac:dyDescent="0.2">
      <c r="A103" s="58" t="s">
        <v>461</v>
      </c>
      <c r="B103" s="51" t="s">
        <v>462</v>
      </c>
      <c r="C103" s="51">
        <v>13053676</v>
      </c>
      <c r="D103" s="51" t="s">
        <v>0</v>
      </c>
      <c r="E103" s="51"/>
      <c r="F103" s="51" t="s">
        <v>7</v>
      </c>
      <c r="G103" s="51">
        <v>-43</v>
      </c>
      <c r="H103" s="51" t="s">
        <v>2</v>
      </c>
      <c r="I103" s="51" t="s">
        <v>8</v>
      </c>
      <c r="J103" s="51" t="s">
        <v>3</v>
      </c>
      <c r="K103" s="51" t="s">
        <v>454</v>
      </c>
      <c r="L103" s="51" t="s">
        <v>455</v>
      </c>
      <c r="M103" s="51" t="s">
        <v>456</v>
      </c>
      <c r="N103" s="51" t="s">
        <v>9</v>
      </c>
      <c r="O103" s="51" t="s">
        <v>4</v>
      </c>
      <c r="P103" s="51" t="s">
        <v>10</v>
      </c>
      <c r="Q103" s="51" t="s">
        <v>5</v>
      </c>
      <c r="R103" s="51" t="s">
        <v>6</v>
      </c>
      <c r="S103" s="53" t="s">
        <v>463</v>
      </c>
      <c r="T103" s="51" t="s">
        <v>11</v>
      </c>
      <c r="U103" s="51" t="s">
        <v>4</v>
      </c>
      <c r="V103" s="51"/>
    </row>
    <row r="104" spans="1:22" s="20" customFormat="1" ht="11.45" customHeight="1" x14ac:dyDescent="0.2">
      <c r="A104" s="58" t="s">
        <v>458</v>
      </c>
      <c r="B104" s="51" t="s">
        <v>459</v>
      </c>
      <c r="C104" s="51">
        <v>30740450</v>
      </c>
      <c r="D104" s="51" t="s">
        <v>0</v>
      </c>
      <c r="E104" s="51"/>
      <c r="F104" s="51" t="s">
        <v>7</v>
      </c>
      <c r="G104" s="51">
        <v>-43</v>
      </c>
      <c r="H104" s="51" t="s">
        <v>2</v>
      </c>
      <c r="I104" s="51" t="s">
        <v>8</v>
      </c>
      <c r="J104" s="51" t="s">
        <v>3</v>
      </c>
      <c r="K104" s="51" t="s">
        <v>454</v>
      </c>
      <c r="L104" s="51" t="s">
        <v>455</v>
      </c>
      <c r="M104" s="51" t="s">
        <v>456</v>
      </c>
      <c r="N104" s="51" t="s">
        <v>9</v>
      </c>
      <c r="O104" s="51" t="s">
        <v>4</v>
      </c>
      <c r="P104" s="51" t="s">
        <v>10</v>
      </c>
      <c r="Q104" s="51" t="s">
        <v>5</v>
      </c>
      <c r="R104" s="51" t="s">
        <v>6</v>
      </c>
      <c r="S104" s="53" t="s">
        <v>460</v>
      </c>
      <c r="T104" s="51" t="s">
        <v>11</v>
      </c>
      <c r="U104" s="51" t="s">
        <v>4</v>
      </c>
      <c r="V104" s="51"/>
    </row>
    <row r="105" spans="1:22" s="20" customFormat="1" ht="11.45" customHeight="1" x14ac:dyDescent="0.2">
      <c r="A105" s="58" t="s">
        <v>452</v>
      </c>
      <c r="B105" s="51" t="s">
        <v>453</v>
      </c>
      <c r="C105" s="51">
        <v>59314541</v>
      </c>
      <c r="D105" s="51" t="s">
        <v>0</v>
      </c>
      <c r="E105" s="51" t="s">
        <v>44</v>
      </c>
      <c r="F105" s="51" t="s">
        <v>7</v>
      </c>
      <c r="G105" s="51">
        <v>-43</v>
      </c>
      <c r="H105" s="51" t="s">
        <v>2</v>
      </c>
      <c r="I105" s="51" t="s">
        <v>8</v>
      </c>
      <c r="J105" s="51" t="s">
        <v>3</v>
      </c>
      <c r="K105" s="51" t="s">
        <v>454</v>
      </c>
      <c r="L105" s="51" t="s">
        <v>455</v>
      </c>
      <c r="M105" s="51" t="s">
        <v>456</v>
      </c>
      <c r="N105" s="51" t="s">
        <v>9</v>
      </c>
      <c r="O105" s="51" t="s">
        <v>4</v>
      </c>
      <c r="P105" s="51" t="s">
        <v>10</v>
      </c>
      <c r="Q105" s="51" t="s">
        <v>5</v>
      </c>
      <c r="R105" s="51" t="s">
        <v>6</v>
      </c>
      <c r="S105" s="53" t="s">
        <v>457</v>
      </c>
      <c r="T105" s="51" t="s">
        <v>11</v>
      </c>
      <c r="U105" s="51" t="s">
        <v>4</v>
      </c>
      <c r="V105" s="51"/>
    </row>
    <row r="106" spans="1:22" s="20" customFormat="1" ht="11.45" customHeight="1" x14ac:dyDescent="0.2">
      <c r="A106" s="58" t="s">
        <v>702</v>
      </c>
      <c r="B106" s="51" t="s">
        <v>703</v>
      </c>
      <c r="C106" s="51">
        <v>12987446</v>
      </c>
      <c r="D106" s="51" t="s">
        <v>0</v>
      </c>
      <c r="E106" s="51"/>
      <c r="F106" s="51" t="s">
        <v>7</v>
      </c>
      <c r="G106" s="51">
        <v>-20</v>
      </c>
      <c r="H106" s="51" t="s">
        <v>68</v>
      </c>
      <c r="I106" s="51" t="s">
        <v>8</v>
      </c>
      <c r="J106" s="51" t="s">
        <v>3</v>
      </c>
      <c r="K106" s="51" t="s">
        <v>466</v>
      </c>
      <c r="L106" s="51" t="s">
        <v>455</v>
      </c>
      <c r="M106" s="51" t="s">
        <v>467</v>
      </c>
      <c r="N106" s="51" t="s">
        <v>9</v>
      </c>
      <c r="O106" s="51" t="s">
        <v>4</v>
      </c>
      <c r="P106" s="51" t="s">
        <v>49</v>
      </c>
      <c r="Q106" s="51" t="s">
        <v>5</v>
      </c>
      <c r="R106" s="51" t="s">
        <v>6</v>
      </c>
      <c r="S106" s="53" t="s">
        <v>704</v>
      </c>
      <c r="T106" s="51" t="s">
        <v>11</v>
      </c>
      <c r="U106" s="51" t="s">
        <v>4</v>
      </c>
      <c r="V106" s="51"/>
    </row>
    <row r="107" spans="1:22" s="20" customFormat="1" ht="11.45" customHeight="1" x14ac:dyDescent="0.2">
      <c r="A107" s="58" t="s">
        <v>699</v>
      </c>
      <c r="B107" s="51" t="s">
        <v>700</v>
      </c>
      <c r="C107" s="51">
        <v>98379184</v>
      </c>
      <c r="D107" s="51" t="s">
        <v>0</v>
      </c>
      <c r="E107" s="51"/>
      <c r="F107" s="51" t="s">
        <v>7</v>
      </c>
      <c r="G107" s="51">
        <v>-43</v>
      </c>
      <c r="H107" s="51" t="s">
        <v>2</v>
      </c>
      <c r="I107" s="51" t="s">
        <v>8</v>
      </c>
      <c r="J107" s="51" t="s">
        <v>3</v>
      </c>
      <c r="K107" s="51" t="s">
        <v>454</v>
      </c>
      <c r="L107" s="51" t="s">
        <v>455</v>
      </c>
      <c r="M107" s="51" t="s">
        <v>467</v>
      </c>
      <c r="N107" s="51" t="s">
        <v>9</v>
      </c>
      <c r="O107" s="51" t="s">
        <v>4</v>
      </c>
      <c r="P107" s="51" t="s">
        <v>10</v>
      </c>
      <c r="Q107" s="51" t="s">
        <v>5</v>
      </c>
      <c r="R107" s="51" t="s">
        <v>6</v>
      </c>
      <c r="S107" s="53" t="s">
        <v>701</v>
      </c>
      <c r="T107" s="51" t="s">
        <v>11</v>
      </c>
      <c r="U107" s="51" t="s">
        <v>4</v>
      </c>
      <c r="V107" s="51"/>
    </row>
    <row r="108" spans="1:22" s="20" customFormat="1" ht="11.45" customHeight="1" x14ac:dyDescent="0.2">
      <c r="A108" s="58" t="s">
        <v>696</v>
      </c>
      <c r="B108" s="51" t="s">
        <v>697</v>
      </c>
      <c r="C108" s="51">
        <v>30745471</v>
      </c>
      <c r="D108" s="51" t="s">
        <v>0</v>
      </c>
      <c r="E108" s="51"/>
      <c r="F108" s="51" t="s">
        <v>7</v>
      </c>
      <c r="G108" s="51">
        <v>-43</v>
      </c>
      <c r="H108" s="51" t="s">
        <v>2</v>
      </c>
      <c r="I108" s="51" t="s">
        <v>8</v>
      </c>
      <c r="J108" s="51" t="s">
        <v>3</v>
      </c>
      <c r="K108" s="51" t="s">
        <v>454</v>
      </c>
      <c r="L108" s="51" t="s">
        <v>455</v>
      </c>
      <c r="M108" s="51" t="s">
        <v>467</v>
      </c>
      <c r="N108" s="51" t="s">
        <v>9</v>
      </c>
      <c r="O108" s="51" t="s">
        <v>4</v>
      </c>
      <c r="P108" s="51" t="s">
        <v>10</v>
      </c>
      <c r="Q108" s="51" t="s">
        <v>5</v>
      </c>
      <c r="R108" s="51" t="s">
        <v>6</v>
      </c>
      <c r="S108" s="53" t="s">
        <v>698</v>
      </c>
      <c r="T108" s="51" t="s">
        <v>11</v>
      </c>
      <c r="U108" s="51" t="s">
        <v>4</v>
      </c>
      <c r="V108" s="51"/>
    </row>
    <row r="109" spans="1:22" s="20" customFormat="1" ht="11.45" customHeight="1" x14ac:dyDescent="0.2">
      <c r="A109" s="58" t="s">
        <v>693</v>
      </c>
      <c r="B109" s="51" t="s">
        <v>694</v>
      </c>
      <c r="C109" s="51">
        <v>12977419</v>
      </c>
      <c r="D109" s="51" t="s">
        <v>0</v>
      </c>
      <c r="E109" s="51"/>
      <c r="F109" s="51" t="s">
        <v>7</v>
      </c>
      <c r="G109" s="51">
        <v>-43</v>
      </c>
      <c r="H109" s="51" t="s">
        <v>2</v>
      </c>
      <c r="I109" s="51" t="s">
        <v>8</v>
      </c>
      <c r="J109" s="51" t="s">
        <v>3</v>
      </c>
      <c r="K109" s="51" t="s">
        <v>454</v>
      </c>
      <c r="L109" s="51" t="s">
        <v>455</v>
      </c>
      <c r="M109" s="51" t="s">
        <v>467</v>
      </c>
      <c r="N109" s="51" t="s">
        <v>9</v>
      </c>
      <c r="O109" s="51" t="s">
        <v>4</v>
      </c>
      <c r="P109" s="51" t="s">
        <v>10</v>
      </c>
      <c r="Q109" s="51" t="s">
        <v>5</v>
      </c>
      <c r="R109" s="51" t="s">
        <v>6</v>
      </c>
      <c r="S109" s="53" t="s">
        <v>695</v>
      </c>
      <c r="T109" s="51" t="s">
        <v>11</v>
      </c>
      <c r="U109" s="51" t="s">
        <v>4</v>
      </c>
      <c r="V109" s="51"/>
    </row>
    <row r="110" spans="1:22" s="20" customFormat="1" ht="11.45" customHeight="1" x14ac:dyDescent="0.2">
      <c r="A110" s="58" t="s">
        <v>664</v>
      </c>
      <c r="B110" s="51" t="s">
        <v>665</v>
      </c>
      <c r="C110" s="51">
        <v>87530514</v>
      </c>
      <c r="D110" s="51" t="s">
        <v>0</v>
      </c>
      <c r="E110" s="51"/>
      <c r="F110" s="51" t="s">
        <v>7</v>
      </c>
      <c r="G110" s="51">
        <v>-43</v>
      </c>
      <c r="H110" s="51" t="s">
        <v>2</v>
      </c>
      <c r="I110" s="51" t="s">
        <v>8</v>
      </c>
      <c r="J110" s="51" t="s">
        <v>3</v>
      </c>
      <c r="K110" s="51" t="s">
        <v>454</v>
      </c>
      <c r="L110" s="51" t="s">
        <v>455</v>
      </c>
      <c r="M110" s="51" t="s">
        <v>467</v>
      </c>
      <c r="N110" s="51" t="s">
        <v>9</v>
      </c>
      <c r="O110" s="51" t="s">
        <v>4</v>
      </c>
      <c r="P110" s="51" t="s">
        <v>10</v>
      </c>
      <c r="Q110" s="51" t="s">
        <v>5</v>
      </c>
      <c r="R110" s="51" t="s">
        <v>6</v>
      </c>
      <c r="S110" s="53" t="s">
        <v>666</v>
      </c>
      <c r="T110" s="51" t="s">
        <v>11</v>
      </c>
      <c r="U110" s="51" t="s">
        <v>4</v>
      </c>
      <c r="V110" s="51"/>
    </row>
    <row r="111" spans="1:22" s="20" customFormat="1" ht="11.45" customHeight="1" x14ac:dyDescent="0.2">
      <c r="A111" s="58" t="s">
        <v>634</v>
      </c>
      <c r="B111" s="51" t="s">
        <v>635</v>
      </c>
      <c r="C111" s="51">
        <v>12992132</v>
      </c>
      <c r="D111" s="51" t="s">
        <v>0</v>
      </c>
      <c r="E111" s="51"/>
      <c r="F111" s="51" t="s">
        <v>7</v>
      </c>
      <c r="G111" s="51">
        <v>-43</v>
      </c>
      <c r="H111" s="51" t="s">
        <v>2</v>
      </c>
      <c r="I111" s="51" t="s">
        <v>8</v>
      </c>
      <c r="J111" s="51" t="s">
        <v>3</v>
      </c>
      <c r="K111" s="51" t="s">
        <v>454</v>
      </c>
      <c r="L111" s="51" t="s">
        <v>455</v>
      </c>
      <c r="M111" s="51" t="s">
        <v>467</v>
      </c>
      <c r="N111" s="51" t="s">
        <v>9</v>
      </c>
      <c r="O111" s="51" t="s">
        <v>4</v>
      </c>
      <c r="P111" s="51" t="s">
        <v>10</v>
      </c>
      <c r="Q111" s="51" t="s">
        <v>5</v>
      </c>
      <c r="R111" s="51" t="s">
        <v>6</v>
      </c>
      <c r="S111" s="53" t="s">
        <v>636</v>
      </c>
      <c r="T111" s="51" t="s">
        <v>11</v>
      </c>
      <c r="U111" s="51" t="s">
        <v>4</v>
      </c>
      <c r="V111" s="51"/>
    </row>
    <row r="112" spans="1:22" s="20" customFormat="1" ht="11.45" customHeight="1" x14ac:dyDescent="0.2">
      <c r="A112" s="58" t="s">
        <v>631</v>
      </c>
      <c r="B112" s="51" t="s">
        <v>632</v>
      </c>
      <c r="C112" s="51">
        <v>27174906</v>
      </c>
      <c r="D112" s="51" t="s">
        <v>0</v>
      </c>
      <c r="E112" s="51" t="s">
        <v>44</v>
      </c>
      <c r="F112" s="51" t="s">
        <v>7</v>
      </c>
      <c r="G112" s="51">
        <v>-20</v>
      </c>
      <c r="H112" s="51" t="s">
        <v>68</v>
      </c>
      <c r="I112" s="51" t="s">
        <v>8</v>
      </c>
      <c r="J112" s="51" t="s">
        <v>3</v>
      </c>
      <c r="K112" s="51" t="s">
        <v>466</v>
      </c>
      <c r="L112" s="51" t="s">
        <v>455</v>
      </c>
      <c r="M112" s="51" t="s">
        <v>467</v>
      </c>
      <c r="N112" s="51" t="s">
        <v>9</v>
      </c>
      <c r="O112" s="51" t="s">
        <v>4</v>
      </c>
      <c r="P112" s="51" t="s">
        <v>49</v>
      </c>
      <c r="Q112" s="51" t="s">
        <v>5</v>
      </c>
      <c r="R112" s="51" t="s">
        <v>6</v>
      </c>
      <c r="S112" s="53" t="s">
        <v>633</v>
      </c>
      <c r="T112" s="51" t="s">
        <v>11</v>
      </c>
      <c r="U112" s="51" t="s">
        <v>4</v>
      </c>
      <c r="V112" s="51"/>
    </row>
    <row r="113" spans="1:22" s="20" customFormat="1" ht="11.45" customHeight="1" x14ac:dyDescent="0.2">
      <c r="A113" s="58" t="s">
        <v>628</v>
      </c>
      <c r="B113" s="51" t="s">
        <v>629</v>
      </c>
      <c r="C113" s="51">
        <v>27535533</v>
      </c>
      <c r="D113" s="51" t="s">
        <v>0</v>
      </c>
      <c r="E113" s="51"/>
      <c r="F113" s="51" t="s">
        <v>7</v>
      </c>
      <c r="G113" s="51">
        <v>-43</v>
      </c>
      <c r="H113" s="51" t="s">
        <v>2</v>
      </c>
      <c r="I113" s="51" t="s">
        <v>8</v>
      </c>
      <c r="J113" s="51" t="s">
        <v>3</v>
      </c>
      <c r="K113" s="51" t="s">
        <v>454</v>
      </c>
      <c r="L113" s="51" t="s">
        <v>455</v>
      </c>
      <c r="M113" s="51" t="s">
        <v>467</v>
      </c>
      <c r="N113" s="51" t="s">
        <v>9</v>
      </c>
      <c r="O113" s="51" t="s">
        <v>4</v>
      </c>
      <c r="P113" s="51" t="s">
        <v>10</v>
      </c>
      <c r="Q113" s="51" t="s">
        <v>5</v>
      </c>
      <c r="R113" s="51" t="s">
        <v>6</v>
      </c>
      <c r="S113" s="53" t="s">
        <v>630</v>
      </c>
      <c r="T113" s="51" t="s">
        <v>11</v>
      </c>
      <c r="U113" s="51" t="s">
        <v>4</v>
      </c>
      <c r="V113" s="51"/>
    </row>
    <row r="114" spans="1:22" s="20" customFormat="1" ht="11.45" customHeight="1" x14ac:dyDescent="0.2">
      <c r="A114" s="58" t="s">
        <v>625</v>
      </c>
      <c r="B114" s="51" t="s">
        <v>626</v>
      </c>
      <c r="C114" s="51">
        <v>27141110</v>
      </c>
      <c r="D114" s="51" t="s">
        <v>0</v>
      </c>
      <c r="E114" s="51"/>
      <c r="F114" s="51" t="s">
        <v>7</v>
      </c>
      <c r="G114" s="51">
        <v>-20</v>
      </c>
      <c r="H114" s="51" t="s">
        <v>68</v>
      </c>
      <c r="I114" s="51" t="s">
        <v>8</v>
      </c>
      <c r="J114" s="51" t="s">
        <v>3</v>
      </c>
      <c r="K114" s="51" t="s">
        <v>466</v>
      </c>
      <c r="L114" s="51" t="s">
        <v>455</v>
      </c>
      <c r="M114" s="51" t="s">
        <v>467</v>
      </c>
      <c r="N114" s="51" t="s">
        <v>9</v>
      </c>
      <c r="O114" s="51" t="s">
        <v>4</v>
      </c>
      <c r="P114" s="51" t="s">
        <v>49</v>
      </c>
      <c r="Q114" s="51" t="s">
        <v>5</v>
      </c>
      <c r="R114" s="51" t="s">
        <v>6</v>
      </c>
      <c r="S114" s="53" t="s">
        <v>627</v>
      </c>
      <c r="T114" s="51" t="s">
        <v>11</v>
      </c>
      <c r="U114" s="51" t="s">
        <v>4</v>
      </c>
      <c r="V114" s="51"/>
    </row>
    <row r="115" spans="1:22" s="20" customFormat="1" ht="11.45" customHeight="1" x14ac:dyDescent="0.2">
      <c r="A115" s="58" t="s">
        <v>622</v>
      </c>
      <c r="B115" s="51" t="s">
        <v>623</v>
      </c>
      <c r="C115" s="51">
        <v>27279220</v>
      </c>
      <c r="D115" s="51" t="s">
        <v>0</v>
      </c>
      <c r="E115" s="51"/>
      <c r="F115" s="51" t="s">
        <v>7</v>
      </c>
      <c r="G115" s="51">
        <v>-43</v>
      </c>
      <c r="H115" s="51" t="s">
        <v>2</v>
      </c>
      <c r="I115" s="51" t="s">
        <v>8</v>
      </c>
      <c r="J115" s="51" t="s">
        <v>3</v>
      </c>
      <c r="K115" s="51" t="s">
        <v>454</v>
      </c>
      <c r="L115" s="51" t="s">
        <v>455</v>
      </c>
      <c r="M115" s="51" t="s">
        <v>467</v>
      </c>
      <c r="N115" s="51" t="s">
        <v>9</v>
      </c>
      <c r="O115" s="51" t="s">
        <v>4</v>
      </c>
      <c r="P115" s="51" t="s">
        <v>10</v>
      </c>
      <c r="Q115" s="51" t="s">
        <v>5</v>
      </c>
      <c r="R115" s="51" t="s">
        <v>6</v>
      </c>
      <c r="S115" s="53" t="s">
        <v>624</v>
      </c>
      <c r="T115" s="51" t="s">
        <v>11</v>
      </c>
      <c r="U115" s="51" t="s">
        <v>4</v>
      </c>
      <c r="V115" s="51"/>
    </row>
    <row r="116" spans="1:22" s="20" customFormat="1" ht="11.45" customHeight="1" x14ac:dyDescent="0.2">
      <c r="A116" s="58" t="s">
        <v>619</v>
      </c>
      <c r="B116" s="51" t="s">
        <v>620</v>
      </c>
      <c r="C116" s="51">
        <v>27087998</v>
      </c>
      <c r="D116" s="51" t="s">
        <v>0</v>
      </c>
      <c r="E116" s="51" t="s">
        <v>44</v>
      </c>
      <c r="F116" s="51" t="s">
        <v>7</v>
      </c>
      <c r="G116" s="51">
        <v>-20</v>
      </c>
      <c r="H116" s="51" t="s">
        <v>68</v>
      </c>
      <c r="I116" s="51" t="s">
        <v>8</v>
      </c>
      <c r="J116" s="51" t="s">
        <v>3</v>
      </c>
      <c r="K116" s="51" t="s">
        <v>466</v>
      </c>
      <c r="L116" s="51" t="s">
        <v>455</v>
      </c>
      <c r="M116" s="51" t="s">
        <v>467</v>
      </c>
      <c r="N116" s="51" t="s">
        <v>9</v>
      </c>
      <c r="O116" s="51" t="s">
        <v>4</v>
      </c>
      <c r="P116" s="51" t="s">
        <v>49</v>
      </c>
      <c r="Q116" s="51" t="s">
        <v>5</v>
      </c>
      <c r="R116" s="51" t="s">
        <v>6</v>
      </c>
      <c r="S116" s="53" t="s">
        <v>621</v>
      </c>
      <c r="T116" s="51" t="s">
        <v>11</v>
      </c>
      <c r="U116" s="51" t="s">
        <v>4</v>
      </c>
      <c r="V116" s="51"/>
    </row>
    <row r="117" spans="1:22" s="20" customFormat="1" ht="11.45" customHeight="1" x14ac:dyDescent="0.2">
      <c r="A117" s="58" t="s">
        <v>616</v>
      </c>
      <c r="B117" s="51" t="s">
        <v>617</v>
      </c>
      <c r="C117" s="51">
        <v>27272607</v>
      </c>
      <c r="D117" s="51" t="s">
        <v>0</v>
      </c>
      <c r="E117" s="51" t="s">
        <v>477</v>
      </c>
      <c r="F117" s="51" t="s">
        <v>7</v>
      </c>
      <c r="G117" s="51">
        <v>-20</v>
      </c>
      <c r="H117" s="51" t="s">
        <v>68</v>
      </c>
      <c r="I117" s="51" t="s">
        <v>8</v>
      </c>
      <c r="J117" s="51" t="s">
        <v>3</v>
      </c>
      <c r="K117" s="51" t="s">
        <v>466</v>
      </c>
      <c r="L117" s="51" t="s">
        <v>455</v>
      </c>
      <c r="M117" s="51" t="s">
        <v>467</v>
      </c>
      <c r="N117" s="51" t="s">
        <v>9</v>
      </c>
      <c r="O117" s="51" t="s">
        <v>4</v>
      </c>
      <c r="P117" s="51" t="s">
        <v>49</v>
      </c>
      <c r="Q117" s="51" t="s">
        <v>5</v>
      </c>
      <c r="R117" s="51" t="s">
        <v>6</v>
      </c>
      <c r="S117" s="53" t="s">
        <v>618</v>
      </c>
      <c r="T117" s="51" t="s">
        <v>11</v>
      </c>
      <c r="U117" s="51" t="s">
        <v>4</v>
      </c>
      <c r="V117" s="51"/>
    </row>
    <row r="118" spans="1:22" s="20" customFormat="1" ht="11.45" customHeight="1" x14ac:dyDescent="0.2">
      <c r="A118" s="58" t="s">
        <v>613</v>
      </c>
      <c r="B118" s="51" t="s">
        <v>614</v>
      </c>
      <c r="C118" s="51">
        <v>27160254</v>
      </c>
      <c r="D118" s="51" t="s">
        <v>0</v>
      </c>
      <c r="E118" s="51" t="s">
        <v>477</v>
      </c>
      <c r="F118" s="51" t="s">
        <v>7</v>
      </c>
      <c r="G118" s="51">
        <v>-20</v>
      </c>
      <c r="H118" s="51" t="s">
        <v>68</v>
      </c>
      <c r="I118" s="51" t="s">
        <v>8</v>
      </c>
      <c r="J118" s="51" t="s">
        <v>3</v>
      </c>
      <c r="K118" s="51" t="s">
        <v>466</v>
      </c>
      <c r="L118" s="51" t="s">
        <v>455</v>
      </c>
      <c r="M118" s="51" t="s">
        <v>467</v>
      </c>
      <c r="N118" s="51" t="s">
        <v>9</v>
      </c>
      <c r="O118" s="51" t="s">
        <v>4</v>
      </c>
      <c r="P118" s="51" t="s">
        <v>49</v>
      </c>
      <c r="Q118" s="51" t="s">
        <v>5</v>
      </c>
      <c r="R118" s="51" t="s">
        <v>6</v>
      </c>
      <c r="S118" s="53" t="s">
        <v>615</v>
      </c>
      <c r="T118" s="51" t="s">
        <v>11</v>
      </c>
      <c r="U118" s="51" t="s">
        <v>4</v>
      </c>
      <c r="V118" s="51"/>
    </row>
    <row r="119" spans="1:22" s="20" customFormat="1" ht="11.45" customHeight="1" x14ac:dyDescent="0.2">
      <c r="A119" s="58" t="s">
        <v>610</v>
      </c>
      <c r="B119" s="51" t="s">
        <v>611</v>
      </c>
      <c r="C119" s="51">
        <v>98396151</v>
      </c>
      <c r="D119" s="51" t="s">
        <v>0</v>
      </c>
      <c r="E119" s="51"/>
      <c r="F119" s="51" t="s">
        <v>7</v>
      </c>
      <c r="G119" s="51">
        <v>-43</v>
      </c>
      <c r="H119" s="51" t="s">
        <v>2</v>
      </c>
      <c r="I119" s="51" t="s">
        <v>8</v>
      </c>
      <c r="J119" s="51" t="s">
        <v>3</v>
      </c>
      <c r="K119" s="51" t="s">
        <v>454</v>
      </c>
      <c r="L119" s="51" t="s">
        <v>455</v>
      </c>
      <c r="M119" s="51" t="s">
        <v>467</v>
      </c>
      <c r="N119" s="51" t="s">
        <v>9</v>
      </c>
      <c r="O119" s="51" t="s">
        <v>4</v>
      </c>
      <c r="P119" s="51" t="s">
        <v>10</v>
      </c>
      <c r="Q119" s="51" t="s">
        <v>5</v>
      </c>
      <c r="R119" s="51" t="s">
        <v>6</v>
      </c>
      <c r="S119" s="53" t="s">
        <v>612</v>
      </c>
      <c r="T119" s="51" t="s">
        <v>11</v>
      </c>
      <c r="U119" s="51" t="s">
        <v>4</v>
      </c>
      <c r="V119" s="51"/>
    </row>
    <row r="120" spans="1:22" s="20" customFormat="1" ht="11.45" customHeight="1" x14ac:dyDescent="0.2">
      <c r="A120" s="58" t="s">
        <v>607</v>
      </c>
      <c r="B120" s="51" t="s">
        <v>608</v>
      </c>
      <c r="C120" s="51">
        <v>30724740</v>
      </c>
      <c r="D120" s="51" t="s">
        <v>0</v>
      </c>
      <c r="E120" s="51"/>
      <c r="F120" s="51" t="s">
        <v>7</v>
      </c>
      <c r="G120" s="51">
        <v>-20</v>
      </c>
      <c r="H120" s="51" t="s">
        <v>68</v>
      </c>
      <c r="I120" s="51" t="s">
        <v>8</v>
      </c>
      <c r="J120" s="51" t="s">
        <v>3</v>
      </c>
      <c r="K120" s="51" t="s">
        <v>466</v>
      </c>
      <c r="L120" s="51" t="s">
        <v>455</v>
      </c>
      <c r="M120" s="51" t="s">
        <v>467</v>
      </c>
      <c r="N120" s="51" t="s">
        <v>9</v>
      </c>
      <c r="O120" s="51" t="s">
        <v>4</v>
      </c>
      <c r="P120" s="51" t="s">
        <v>49</v>
      </c>
      <c r="Q120" s="51" t="s">
        <v>5</v>
      </c>
      <c r="R120" s="51" t="s">
        <v>6</v>
      </c>
      <c r="S120" s="53" t="s">
        <v>609</v>
      </c>
      <c r="T120" s="51" t="s">
        <v>11</v>
      </c>
      <c r="U120" s="51" t="s">
        <v>4</v>
      </c>
      <c r="V120" s="51"/>
    </row>
    <row r="121" spans="1:22" s="20" customFormat="1" ht="11.45" customHeight="1" x14ac:dyDescent="0.2">
      <c r="A121" s="58" t="s">
        <v>604</v>
      </c>
      <c r="B121" s="51" t="s">
        <v>605</v>
      </c>
      <c r="C121" s="51">
        <v>87715417</v>
      </c>
      <c r="D121" s="51" t="s">
        <v>0</v>
      </c>
      <c r="E121" s="51"/>
      <c r="F121" s="51" t="s">
        <v>7</v>
      </c>
      <c r="G121" s="51">
        <v>-43</v>
      </c>
      <c r="H121" s="51" t="s">
        <v>2</v>
      </c>
      <c r="I121" s="51" t="s">
        <v>8</v>
      </c>
      <c r="J121" s="51" t="s">
        <v>3</v>
      </c>
      <c r="K121" s="51" t="s">
        <v>454</v>
      </c>
      <c r="L121" s="51" t="s">
        <v>455</v>
      </c>
      <c r="M121" s="51" t="s">
        <v>467</v>
      </c>
      <c r="N121" s="51" t="s">
        <v>9</v>
      </c>
      <c r="O121" s="51" t="s">
        <v>4</v>
      </c>
      <c r="P121" s="51" t="s">
        <v>10</v>
      </c>
      <c r="Q121" s="51" t="s">
        <v>5</v>
      </c>
      <c r="R121" s="51" t="s">
        <v>6</v>
      </c>
      <c r="S121" s="53" t="s">
        <v>606</v>
      </c>
      <c r="T121" s="51" t="s">
        <v>11</v>
      </c>
      <c r="U121" s="51" t="s">
        <v>4</v>
      </c>
      <c r="V121" s="51"/>
    </row>
    <row r="122" spans="1:22" s="20" customFormat="1" ht="11.45" customHeight="1" x14ac:dyDescent="0.2">
      <c r="A122" s="58" t="s">
        <v>601</v>
      </c>
      <c r="B122" s="51" t="s">
        <v>602</v>
      </c>
      <c r="C122" s="51">
        <v>12983673</v>
      </c>
      <c r="D122" s="51" t="s">
        <v>0</v>
      </c>
      <c r="E122" s="51"/>
      <c r="F122" s="51" t="s">
        <v>7</v>
      </c>
      <c r="G122" s="51">
        <v>-20</v>
      </c>
      <c r="H122" s="51" t="s">
        <v>68</v>
      </c>
      <c r="I122" s="51" t="s">
        <v>8</v>
      </c>
      <c r="J122" s="51" t="s">
        <v>3</v>
      </c>
      <c r="K122" s="51" t="s">
        <v>466</v>
      </c>
      <c r="L122" s="51" t="s">
        <v>455</v>
      </c>
      <c r="M122" s="51" t="s">
        <v>467</v>
      </c>
      <c r="N122" s="51" t="s">
        <v>9</v>
      </c>
      <c r="O122" s="51" t="s">
        <v>4</v>
      </c>
      <c r="P122" s="51" t="s">
        <v>49</v>
      </c>
      <c r="Q122" s="51" t="s">
        <v>5</v>
      </c>
      <c r="R122" s="51" t="s">
        <v>6</v>
      </c>
      <c r="S122" s="53" t="s">
        <v>603</v>
      </c>
      <c r="T122" s="51" t="s">
        <v>11</v>
      </c>
      <c r="U122" s="51" t="s">
        <v>4</v>
      </c>
      <c r="V122" s="51"/>
    </row>
    <row r="123" spans="1:22" s="20" customFormat="1" ht="11.45" customHeight="1" x14ac:dyDescent="0.2">
      <c r="A123" s="58" t="s">
        <v>598</v>
      </c>
      <c r="B123" s="51" t="s">
        <v>599</v>
      </c>
      <c r="C123" s="51">
        <v>36758219</v>
      </c>
      <c r="D123" s="51" t="s">
        <v>0</v>
      </c>
      <c r="E123" s="51"/>
      <c r="F123" s="51" t="s">
        <v>7</v>
      </c>
      <c r="G123" s="51">
        <v>-20</v>
      </c>
      <c r="H123" s="51" t="s">
        <v>68</v>
      </c>
      <c r="I123" s="51" t="s">
        <v>8</v>
      </c>
      <c r="J123" s="51" t="s">
        <v>3</v>
      </c>
      <c r="K123" s="51" t="s">
        <v>466</v>
      </c>
      <c r="L123" s="51" t="s">
        <v>455</v>
      </c>
      <c r="M123" s="51" t="s">
        <v>467</v>
      </c>
      <c r="N123" s="51" t="s">
        <v>9</v>
      </c>
      <c r="O123" s="51" t="s">
        <v>4</v>
      </c>
      <c r="P123" s="51" t="s">
        <v>49</v>
      </c>
      <c r="Q123" s="51" t="s">
        <v>5</v>
      </c>
      <c r="R123" s="51" t="s">
        <v>6</v>
      </c>
      <c r="S123" s="53" t="s">
        <v>600</v>
      </c>
      <c r="T123" s="51" t="s">
        <v>11</v>
      </c>
      <c r="U123" s="51" t="s">
        <v>4</v>
      </c>
      <c r="V123" s="51"/>
    </row>
    <row r="124" spans="1:22" s="20" customFormat="1" ht="11.45" customHeight="1" x14ac:dyDescent="0.2">
      <c r="A124" s="58" t="s">
        <v>595</v>
      </c>
      <c r="B124" s="51" t="s">
        <v>596</v>
      </c>
      <c r="C124" s="51">
        <v>98395995</v>
      </c>
      <c r="D124" s="51" t="s">
        <v>0</v>
      </c>
      <c r="E124" s="51"/>
      <c r="F124" s="51" t="s">
        <v>7</v>
      </c>
      <c r="G124" s="51">
        <v>-20</v>
      </c>
      <c r="H124" s="51" t="s">
        <v>68</v>
      </c>
      <c r="I124" s="51" t="s">
        <v>8</v>
      </c>
      <c r="J124" s="51" t="s">
        <v>3</v>
      </c>
      <c r="K124" s="51" t="s">
        <v>466</v>
      </c>
      <c r="L124" s="51" t="s">
        <v>455</v>
      </c>
      <c r="M124" s="51" t="s">
        <v>467</v>
      </c>
      <c r="N124" s="51" t="s">
        <v>9</v>
      </c>
      <c r="O124" s="51" t="s">
        <v>4</v>
      </c>
      <c r="P124" s="51" t="s">
        <v>49</v>
      </c>
      <c r="Q124" s="51" t="s">
        <v>5</v>
      </c>
      <c r="R124" s="51" t="s">
        <v>6</v>
      </c>
      <c r="S124" s="53" t="s">
        <v>597</v>
      </c>
      <c r="T124" s="51" t="s">
        <v>11</v>
      </c>
      <c r="U124" s="51" t="s">
        <v>4</v>
      </c>
      <c r="V124" s="51"/>
    </row>
    <row r="125" spans="1:22" s="20" customFormat="1" ht="11.45" customHeight="1" x14ac:dyDescent="0.2">
      <c r="A125" s="58" t="s">
        <v>592</v>
      </c>
      <c r="B125" s="51" t="s">
        <v>593</v>
      </c>
      <c r="C125" s="51">
        <v>27175489</v>
      </c>
      <c r="D125" s="51" t="s">
        <v>0</v>
      </c>
      <c r="E125" s="51"/>
      <c r="F125" s="51" t="s">
        <v>7</v>
      </c>
      <c r="G125" s="51">
        <v>-43</v>
      </c>
      <c r="H125" s="51" t="s">
        <v>2</v>
      </c>
      <c r="I125" s="51" t="s">
        <v>8</v>
      </c>
      <c r="J125" s="51" t="s">
        <v>3</v>
      </c>
      <c r="K125" s="51" t="s">
        <v>454</v>
      </c>
      <c r="L125" s="51" t="s">
        <v>455</v>
      </c>
      <c r="M125" s="51" t="s">
        <v>467</v>
      </c>
      <c r="N125" s="51" t="s">
        <v>9</v>
      </c>
      <c r="O125" s="51" t="s">
        <v>4</v>
      </c>
      <c r="P125" s="51" t="s">
        <v>10</v>
      </c>
      <c r="Q125" s="51" t="s">
        <v>5</v>
      </c>
      <c r="R125" s="51" t="s">
        <v>6</v>
      </c>
      <c r="S125" s="53" t="s">
        <v>594</v>
      </c>
      <c r="T125" s="51" t="s">
        <v>11</v>
      </c>
      <c r="U125" s="51" t="s">
        <v>4</v>
      </c>
      <c r="V125" s="51"/>
    </row>
    <row r="126" spans="1:22" s="20" customFormat="1" ht="11.45" customHeight="1" x14ac:dyDescent="0.2">
      <c r="A126" s="58" t="s">
        <v>589</v>
      </c>
      <c r="B126" s="51" t="s">
        <v>590</v>
      </c>
      <c r="C126" s="51">
        <v>5237220</v>
      </c>
      <c r="D126" s="51" t="s">
        <v>0</v>
      </c>
      <c r="E126" s="51"/>
      <c r="F126" s="51" t="s">
        <v>7</v>
      </c>
      <c r="G126" s="51">
        <v>-20</v>
      </c>
      <c r="H126" s="51" t="s">
        <v>68</v>
      </c>
      <c r="I126" s="51" t="s">
        <v>8</v>
      </c>
      <c r="J126" s="51" t="s">
        <v>3</v>
      </c>
      <c r="K126" s="51" t="s">
        <v>466</v>
      </c>
      <c r="L126" s="51" t="s">
        <v>455</v>
      </c>
      <c r="M126" s="51" t="s">
        <v>467</v>
      </c>
      <c r="N126" s="51" t="s">
        <v>9</v>
      </c>
      <c r="O126" s="51" t="s">
        <v>4</v>
      </c>
      <c r="P126" s="51" t="s">
        <v>49</v>
      </c>
      <c r="Q126" s="51" t="s">
        <v>5</v>
      </c>
      <c r="R126" s="51" t="s">
        <v>6</v>
      </c>
      <c r="S126" s="53" t="s">
        <v>591</v>
      </c>
      <c r="T126" s="51" t="s">
        <v>11</v>
      </c>
      <c r="U126" s="51" t="s">
        <v>4</v>
      </c>
      <c r="V126" s="51"/>
    </row>
    <row r="127" spans="1:22" s="20" customFormat="1" ht="11.45" customHeight="1" x14ac:dyDescent="0.2">
      <c r="A127" s="58" t="s">
        <v>586</v>
      </c>
      <c r="B127" s="51" t="s">
        <v>587</v>
      </c>
      <c r="C127" s="51">
        <v>98390292</v>
      </c>
      <c r="D127" s="51" t="s">
        <v>0</v>
      </c>
      <c r="E127" s="51"/>
      <c r="F127" s="51" t="s">
        <v>7</v>
      </c>
      <c r="G127" s="51">
        <v>-20</v>
      </c>
      <c r="H127" s="51" t="s">
        <v>68</v>
      </c>
      <c r="I127" s="51" t="s">
        <v>8</v>
      </c>
      <c r="J127" s="51" t="s">
        <v>3</v>
      </c>
      <c r="K127" s="51" t="s">
        <v>466</v>
      </c>
      <c r="L127" s="51" t="s">
        <v>455</v>
      </c>
      <c r="M127" s="51" t="s">
        <v>467</v>
      </c>
      <c r="N127" s="51" t="s">
        <v>9</v>
      </c>
      <c r="O127" s="51" t="s">
        <v>4</v>
      </c>
      <c r="P127" s="51" t="s">
        <v>49</v>
      </c>
      <c r="Q127" s="51" t="s">
        <v>5</v>
      </c>
      <c r="R127" s="51" t="s">
        <v>6</v>
      </c>
      <c r="S127" s="53" t="s">
        <v>588</v>
      </c>
      <c r="T127" s="51" t="s">
        <v>11</v>
      </c>
      <c r="U127" s="51" t="s">
        <v>4</v>
      </c>
      <c r="V127" s="51"/>
    </row>
    <row r="128" spans="1:22" s="20" customFormat="1" ht="11.45" customHeight="1" x14ac:dyDescent="0.2">
      <c r="A128" s="58" t="s">
        <v>580</v>
      </c>
      <c r="B128" s="51" t="s">
        <v>581</v>
      </c>
      <c r="C128" s="51">
        <v>27276638</v>
      </c>
      <c r="D128" s="51" t="s">
        <v>0</v>
      </c>
      <c r="E128" s="51"/>
      <c r="F128" s="51" t="s">
        <v>7</v>
      </c>
      <c r="G128" s="51">
        <v>-43</v>
      </c>
      <c r="H128" s="51" t="s">
        <v>2</v>
      </c>
      <c r="I128" s="51" t="s">
        <v>8</v>
      </c>
      <c r="J128" s="51" t="s">
        <v>3</v>
      </c>
      <c r="K128" s="51" t="s">
        <v>454</v>
      </c>
      <c r="L128" s="51" t="s">
        <v>455</v>
      </c>
      <c r="M128" s="51" t="s">
        <v>467</v>
      </c>
      <c r="N128" s="51" t="s">
        <v>9</v>
      </c>
      <c r="O128" s="51" t="s">
        <v>4</v>
      </c>
      <c r="P128" s="51" t="s">
        <v>10</v>
      </c>
      <c r="Q128" s="51" t="s">
        <v>5</v>
      </c>
      <c r="R128" s="51" t="s">
        <v>6</v>
      </c>
      <c r="S128" s="53" t="s">
        <v>582</v>
      </c>
      <c r="T128" s="51" t="s">
        <v>11</v>
      </c>
      <c r="U128" s="51" t="s">
        <v>4</v>
      </c>
      <c r="V128" s="51"/>
    </row>
    <row r="129" spans="1:22" s="20" customFormat="1" ht="11.45" customHeight="1" x14ac:dyDescent="0.2">
      <c r="A129" s="58" t="s">
        <v>577</v>
      </c>
      <c r="B129" s="51" t="s">
        <v>578</v>
      </c>
      <c r="C129" s="51">
        <v>59815123</v>
      </c>
      <c r="D129" s="51" t="s">
        <v>0</v>
      </c>
      <c r="E129" s="51"/>
      <c r="F129" s="51" t="s">
        <v>7</v>
      </c>
      <c r="G129" s="51">
        <v>-43</v>
      </c>
      <c r="H129" s="51" t="s">
        <v>2</v>
      </c>
      <c r="I129" s="51" t="s">
        <v>8</v>
      </c>
      <c r="J129" s="51" t="s">
        <v>3</v>
      </c>
      <c r="K129" s="51" t="s">
        <v>454</v>
      </c>
      <c r="L129" s="51" t="s">
        <v>455</v>
      </c>
      <c r="M129" s="51" t="s">
        <v>467</v>
      </c>
      <c r="N129" s="51" t="s">
        <v>9</v>
      </c>
      <c r="O129" s="51" t="s">
        <v>4</v>
      </c>
      <c r="P129" s="51" t="s">
        <v>10</v>
      </c>
      <c r="Q129" s="51" t="s">
        <v>5</v>
      </c>
      <c r="R129" s="51" t="s">
        <v>6</v>
      </c>
      <c r="S129" s="53" t="s">
        <v>579</v>
      </c>
      <c r="T129" s="51" t="s">
        <v>11</v>
      </c>
      <c r="U129" s="51" t="s">
        <v>4</v>
      </c>
      <c r="V129" s="51"/>
    </row>
    <row r="130" spans="1:22" s="20" customFormat="1" ht="11.45" customHeight="1" x14ac:dyDescent="0.2">
      <c r="A130" s="58" t="s">
        <v>574</v>
      </c>
      <c r="B130" s="51" t="s">
        <v>575</v>
      </c>
      <c r="C130" s="51">
        <v>30725987</v>
      </c>
      <c r="D130" s="51" t="s">
        <v>0</v>
      </c>
      <c r="E130" s="51"/>
      <c r="F130" s="51" t="s">
        <v>7</v>
      </c>
      <c r="G130" s="51">
        <v>-20</v>
      </c>
      <c r="H130" s="51" t="s">
        <v>68</v>
      </c>
      <c r="I130" s="51" t="s">
        <v>8</v>
      </c>
      <c r="J130" s="51" t="s">
        <v>3</v>
      </c>
      <c r="K130" s="51" t="s">
        <v>466</v>
      </c>
      <c r="L130" s="51" t="s">
        <v>455</v>
      </c>
      <c r="M130" s="51" t="s">
        <v>467</v>
      </c>
      <c r="N130" s="51" t="s">
        <v>9</v>
      </c>
      <c r="O130" s="51" t="s">
        <v>4</v>
      </c>
      <c r="P130" s="51" t="s">
        <v>49</v>
      </c>
      <c r="Q130" s="51" t="s">
        <v>5</v>
      </c>
      <c r="R130" s="51" t="s">
        <v>6</v>
      </c>
      <c r="S130" s="53" t="s">
        <v>576</v>
      </c>
      <c r="T130" s="51" t="s">
        <v>11</v>
      </c>
      <c r="U130" s="51" t="s">
        <v>4</v>
      </c>
      <c r="V130" s="51"/>
    </row>
    <row r="131" spans="1:22" s="20" customFormat="1" ht="11.45" customHeight="1" x14ac:dyDescent="0.2">
      <c r="A131" s="58" t="s">
        <v>571</v>
      </c>
      <c r="B131" s="51" t="s">
        <v>572</v>
      </c>
      <c r="C131" s="51">
        <v>1085277924</v>
      </c>
      <c r="D131" s="51" t="s">
        <v>0</v>
      </c>
      <c r="E131" s="51"/>
      <c r="F131" s="51" t="s">
        <v>7</v>
      </c>
      <c r="G131" s="51">
        <v>-43</v>
      </c>
      <c r="H131" s="51" t="s">
        <v>2</v>
      </c>
      <c r="I131" s="51" t="s">
        <v>8</v>
      </c>
      <c r="J131" s="51" t="s">
        <v>3</v>
      </c>
      <c r="K131" s="51" t="s">
        <v>454</v>
      </c>
      <c r="L131" s="51" t="s">
        <v>455</v>
      </c>
      <c r="M131" s="51" t="s">
        <v>467</v>
      </c>
      <c r="N131" s="51" t="s">
        <v>9</v>
      </c>
      <c r="O131" s="51" t="s">
        <v>4</v>
      </c>
      <c r="P131" s="51" t="s">
        <v>10</v>
      </c>
      <c r="Q131" s="51" t="s">
        <v>5</v>
      </c>
      <c r="R131" s="51" t="s">
        <v>6</v>
      </c>
      <c r="S131" s="53" t="s">
        <v>573</v>
      </c>
      <c r="T131" s="51" t="s">
        <v>11</v>
      </c>
      <c r="U131" s="51" t="s">
        <v>4</v>
      </c>
      <c r="V131" s="51"/>
    </row>
    <row r="132" spans="1:22" s="20" customFormat="1" ht="11.45" customHeight="1" x14ac:dyDescent="0.2">
      <c r="A132" s="58" t="s">
        <v>568</v>
      </c>
      <c r="B132" s="51" t="s">
        <v>569</v>
      </c>
      <c r="C132" s="51">
        <v>30731199</v>
      </c>
      <c r="D132" s="51" t="s">
        <v>0</v>
      </c>
      <c r="E132" s="51"/>
      <c r="F132" s="51" t="s">
        <v>7</v>
      </c>
      <c r="G132" s="51">
        <v>-43</v>
      </c>
      <c r="H132" s="51" t="s">
        <v>2</v>
      </c>
      <c r="I132" s="51" t="s">
        <v>8</v>
      </c>
      <c r="J132" s="51" t="s">
        <v>3</v>
      </c>
      <c r="K132" s="51" t="s">
        <v>454</v>
      </c>
      <c r="L132" s="51" t="s">
        <v>455</v>
      </c>
      <c r="M132" s="51" t="s">
        <v>467</v>
      </c>
      <c r="N132" s="51" t="s">
        <v>9</v>
      </c>
      <c r="O132" s="51" t="s">
        <v>4</v>
      </c>
      <c r="P132" s="51" t="s">
        <v>10</v>
      </c>
      <c r="Q132" s="51" t="s">
        <v>5</v>
      </c>
      <c r="R132" s="51" t="s">
        <v>6</v>
      </c>
      <c r="S132" s="53" t="s">
        <v>570</v>
      </c>
      <c r="T132" s="51" t="s">
        <v>11</v>
      </c>
      <c r="U132" s="51" t="s">
        <v>4</v>
      </c>
      <c r="V132" s="51"/>
    </row>
    <row r="133" spans="1:22" s="20" customFormat="1" ht="11.45" customHeight="1" x14ac:dyDescent="0.2">
      <c r="A133" s="58" t="s">
        <v>565</v>
      </c>
      <c r="B133" s="51" t="s">
        <v>566</v>
      </c>
      <c r="C133" s="51">
        <v>98396265</v>
      </c>
      <c r="D133" s="51" t="s">
        <v>0</v>
      </c>
      <c r="E133" s="51" t="s">
        <v>477</v>
      </c>
      <c r="F133" s="51" t="s">
        <v>7</v>
      </c>
      <c r="G133" s="51">
        <v>-20</v>
      </c>
      <c r="H133" s="51" t="s">
        <v>68</v>
      </c>
      <c r="I133" s="51" t="s">
        <v>8</v>
      </c>
      <c r="J133" s="51" t="s">
        <v>3</v>
      </c>
      <c r="K133" s="51" t="s">
        <v>466</v>
      </c>
      <c r="L133" s="51" t="s">
        <v>455</v>
      </c>
      <c r="M133" s="51" t="s">
        <v>467</v>
      </c>
      <c r="N133" s="51" t="s">
        <v>9</v>
      </c>
      <c r="O133" s="51" t="s">
        <v>4</v>
      </c>
      <c r="P133" s="51" t="s">
        <v>49</v>
      </c>
      <c r="Q133" s="51" t="s">
        <v>5</v>
      </c>
      <c r="R133" s="51" t="s">
        <v>6</v>
      </c>
      <c r="S133" s="53" t="s">
        <v>567</v>
      </c>
      <c r="T133" s="51" t="s">
        <v>11</v>
      </c>
      <c r="U133" s="51" t="s">
        <v>4</v>
      </c>
      <c r="V133" s="51"/>
    </row>
    <row r="134" spans="1:22" s="20" customFormat="1" ht="11.45" customHeight="1" x14ac:dyDescent="0.2">
      <c r="A134" s="58" t="s">
        <v>562</v>
      </c>
      <c r="B134" s="51" t="s">
        <v>563</v>
      </c>
      <c r="C134" s="51">
        <v>59821512</v>
      </c>
      <c r="D134" s="51" t="s">
        <v>0</v>
      </c>
      <c r="E134" s="51"/>
      <c r="F134" s="51" t="s">
        <v>7</v>
      </c>
      <c r="G134" s="51">
        <v>-20</v>
      </c>
      <c r="H134" s="51" t="s">
        <v>68</v>
      </c>
      <c r="I134" s="51" t="s">
        <v>8</v>
      </c>
      <c r="J134" s="51" t="s">
        <v>3</v>
      </c>
      <c r="K134" s="51" t="s">
        <v>466</v>
      </c>
      <c r="L134" s="51" t="s">
        <v>455</v>
      </c>
      <c r="M134" s="51" t="s">
        <v>467</v>
      </c>
      <c r="N134" s="51" t="s">
        <v>9</v>
      </c>
      <c r="O134" s="51" t="s">
        <v>4</v>
      </c>
      <c r="P134" s="51" t="s">
        <v>49</v>
      </c>
      <c r="Q134" s="51" t="s">
        <v>5</v>
      </c>
      <c r="R134" s="51" t="s">
        <v>6</v>
      </c>
      <c r="S134" s="53" t="s">
        <v>564</v>
      </c>
      <c r="T134" s="51" t="s">
        <v>11</v>
      </c>
      <c r="U134" s="51" t="s">
        <v>4</v>
      </c>
      <c r="V134" s="51"/>
    </row>
    <row r="135" spans="1:22" s="20" customFormat="1" ht="11.45" customHeight="1" x14ac:dyDescent="0.2">
      <c r="A135" s="58" t="s">
        <v>559</v>
      </c>
      <c r="B135" s="51" t="s">
        <v>560</v>
      </c>
      <c r="C135" s="51">
        <v>12981030</v>
      </c>
      <c r="D135" s="51" t="s">
        <v>0</v>
      </c>
      <c r="E135" s="51" t="s">
        <v>44</v>
      </c>
      <c r="F135" s="51" t="s">
        <v>7</v>
      </c>
      <c r="G135" s="51">
        <v>-20</v>
      </c>
      <c r="H135" s="51" t="s">
        <v>68</v>
      </c>
      <c r="I135" s="51" t="s">
        <v>8</v>
      </c>
      <c r="J135" s="51" t="s">
        <v>3</v>
      </c>
      <c r="K135" s="51" t="s">
        <v>466</v>
      </c>
      <c r="L135" s="51" t="s">
        <v>455</v>
      </c>
      <c r="M135" s="51" t="s">
        <v>467</v>
      </c>
      <c r="N135" s="51" t="s">
        <v>9</v>
      </c>
      <c r="O135" s="51" t="s">
        <v>4</v>
      </c>
      <c r="P135" s="51" t="s">
        <v>49</v>
      </c>
      <c r="Q135" s="51" t="s">
        <v>5</v>
      </c>
      <c r="R135" s="51" t="s">
        <v>6</v>
      </c>
      <c r="S135" s="53" t="s">
        <v>561</v>
      </c>
      <c r="T135" s="51" t="s">
        <v>11</v>
      </c>
      <c r="U135" s="51" t="s">
        <v>4</v>
      </c>
      <c r="V135" s="51"/>
    </row>
    <row r="136" spans="1:22" s="20" customFormat="1" ht="11.45" customHeight="1" x14ac:dyDescent="0.2">
      <c r="A136" s="58" t="s">
        <v>556</v>
      </c>
      <c r="B136" s="51" t="s">
        <v>557</v>
      </c>
      <c r="C136" s="51">
        <v>37087862</v>
      </c>
      <c r="D136" s="51" t="s">
        <v>0</v>
      </c>
      <c r="E136" s="51"/>
      <c r="F136" s="51" t="s">
        <v>7</v>
      </c>
      <c r="G136" s="51">
        <v>-20</v>
      </c>
      <c r="H136" s="51" t="s">
        <v>68</v>
      </c>
      <c r="I136" s="51" t="s">
        <v>8</v>
      </c>
      <c r="J136" s="51" t="s">
        <v>3</v>
      </c>
      <c r="K136" s="51" t="s">
        <v>466</v>
      </c>
      <c r="L136" s="51" t="s">
        <v>455</v>
      </c>
      <c r="M136" s="51" t="s">
        <v>467</v>
      </c>
      <c r="N136" s="51" t="s">
        <v>9</v>
      </c>
      <c r="O136" s="51" t="s">
        <v>4</v>
      </c>
      <c r="P136" s="51" t="s">
        <v>49</v>
      </c>
      <c r="Q136" s="51" t="s">
        <v>5</v>
      </c>
      <c r="R136" s="51" t="s">
        <v>6</v>
      </c>
      <c r="S136" s="53" t="s">
        <v>558</v>
      </c>
      <c r="T136" s="51" t="s">
        <v>11</v>
      </c>
      <c r="U136" s="51" t="s">
        <v>4</v>
      </c>
      <c r="V136" s="51"/>
    </row>
    <row r="137" spans="1:22" s="20" customFormat="1" ht="11.45" customHeight="1" x14ac:dyDescent="0.2">
      <c r="A137" s="58" t="s">
        <v>553</v>
      </c>
      <c r="B137" s="51" t="s">
        <v>554</v>
      </c>
      <c r="C137" s="51">
        <v>12989634</v>
      </c>
      <c r="D137" s="51" t="s">
        <v>0</v>
      </c>
      <c r="E137" s="51" t="s">
        <v>477</v>
      </c>
      <c r="F137" s="51" t="s">
        <v>7</v>
      </c>
      <c r="G137" s="51">
        <v>-20</v>
      </c>
      <c r="H137" s="51" t="s">
        <v>68</v>
      </c>
      <c r="I137" s="51" t="s">
        <v>8</v>
      </c>
      <c r="J137" s="51" t="s">
        <v>3</v>
      </c>
      <c r="K137" s="51" t="s">
        <v>466</v>
      </c>
      <c r="L137" s="51" t="s">
        <v>455</v>
      </c>
      <c r="M137" s="51" t="s">
        <v>467</v>
      </c>
      <c r="N137" s="51" t="s">
        <v>9</v>
      </c>
      <c r="O137" s="51" t="s">
        <v>4</v>
      </c>
      <c r="P137" s="51" t="s">
        <v>49</v>
      </c>
      <c r="Q137" s="51" t="s">
        <v>5</v>
      </c>
      <c r="R137" s="51" t="s">
        <v>6</v>
      </c>
      <c r="S137" s="53" t="s">
        <v>555</v>
      </c>
      <c r="T137" s="51" t="s">
        <v>11</v>
      </c>
      <c r="U137" s="51" t="s">
        <v>4</v>
      </c>
      <c r="V137" s="51"/>
    </row>
    <row r="138" spans="1:22" s="20" customFormat="1" ht="11.45" customHeight="1" x14ac:dyDescent="0.2">
      <c r="A138" s="58" t="s">
        <v>550</v>
      </c>
      <c r="B138" s="51" t="s">
        <v>551</v>
      </c>
      <c r="C138" s="51">
        <v>1085256068</v>
      </c>
      <c r="D138" s="51" t="s">
        <v>0</v>
      </c>
      <c r="E138" s="51" t="s">
        <v>44</v>
      </c>
      <c r="F138" s="51" t="s">
        <v>7</v>
      </c>
      <c r="G138" s="51">
        <v>-20</v>
      </c>
      <c r="H138" s="51" t="s">
        <v>68</v>
      </c>
      <c r="I138" s="51" t="s">
        <v>8</v>
      </c>
      <c r="J138" s="51" t="s">
        <v>3</v>
      </c>
      <c r="K138" s="51" t="s">
        <v>466</v>
      </c>
      <c r="L138" s="51" t="s">
        <v>455</v>
      </c>
      <c r="M138" s="51" t="s">
        <v>467</v>
      </c>
      <c r="N138" s="51" t="s">
        <v>9</v>
      </c>
      <c r="O138" s="51" t="s">
        <v>4</v>
      </c>
      <c r="P138" s="51" t="s">
        <v>49</v>
      </c>
      <c r="Q138" s="51" t="s">
        <v>5</v>
      </c>
      <c r="R138" s="51" t="s">
        <v>6</v>
      </c>
      <c r="S138" s="53" t="s">
        <v>552</v>
      </c>
      <c r="T138" s="51" t="s">
        <v>11</v>
      </c>
      <c r="U138" s="51" t="s">
        <v>4</v>
      </c>
      <c r="V138" s="51"/>
    </row>
    <row r="139" spans="1:22" s="20" customFormat="1" ht="11.45" customHeight="1" x14ac:dyDescent="0.2">
      <c r="A139" s="58" t="s">
        <v>547</v>
      </c>
      <c r="B139" s="51" t="s">
        <v>548</v>
      </c>
      <c r="C139" s="51">
        <v>13069521</v>
      </c>
      <c r="D139" s="51" t="s">
        <v>0</v>
      </c>
      <c r="E139" s="51"/>
      <c r="F139" s="51" t="s">
        <v>7</v>
      </c>
      <c r="G139" s="51">
        <v>-20</v>
      </c>
      <c r="H139" s="51" t="s">
        <v>68</v>
      </c>
      <c r="I139" s="51" t="s">
        <v>8</v>
      </c>
      <c r="J139" s="51" t="s">
        <v>3</v>
      </c>
      <c r="K139" s="51" t="s">
        <v>466</v>
      </c>
      <c r="L139" s="51" t="s">
        <v>455</v>
      </c>
      <c r="M139" s="51" t="s">
        <v>467</v>
      </c>
      <c r="N139" s="51" t="s">
        <v>9</v>
      </c>
      <c r="O139" s="51" t="s">
        <v>4</v>
      </c>
      <c r="P139" s="51" t="s">
        <v>49</v>
      </c>
      <c r="Q139" s="51" t="s">
        <v>5</v>
      </c>
      <c r="R139" s="51" t="s">
        <v>6</v>
      </c>
      <c r="S139" s="53" t="s">
        <v>549</v>
      </c>
      <c r="T139" s="51" t="s">
        <v>11</v>
      </c>
      <c r="U139" s="51" t="s">
        <v>4</v>
      </c>
      <c r="V139" s="51"/>
    </row>
    <row r="140" spans="1:22" s="20" customFormat="1" ht="11.45" customHeight="1" x14ac:dyDescent="0.2">
      <c r="A140" s="58" t="s">
        <v>544</v>
      </c>
      <c r="B140" s="51" t="s">
        <v>545</v>
      </c>
      <c r="C140" s="51">
        <v>30742910</v>
      </c>
      <c r="D140" s="51" t="s">
        <v>0</v>
      </c>
      <c r="E140" s="51"/>
      <c r="F140" s="51" t="s">
        <v>7</v>
      </c>
      <c r="G140" s="51">
        <v>-43</v>
      </c>
      <c r="H140" s="51" t="s">
        <v>2</v>
      </c>
      <c r="I140" s="51" t="s">
        <v>8</v>
      </c>
      <c r="J140" s="51" t="s">
        <v>3</v>
      </c>
      <c r="K140" s="51" t="s">
        <v>454</v>
      </c>
      <c r="L140" s="51" t="s">
        <v>455</v>
      </c>
      <c r="M140" s="51" t="s">
        <v>467</v>
      </c>
      <c r="N140" s="51" t="s">
        <v>9</v>
      </c>
      <c r="O140" s="51" t="s">
        <v>4</v>
      </c>
      <c r="P140" s="51" t="s">
        <v>10</v>
      </c>
      <c r="Q140" s="51" t="s">
        <v>5</v>
      </c>
      <c r="R140" s="51" t="s">
        <v>6</v>
      </c>
      <c r="S140" s="53" t="s">
        <v>546</v>
      </c>
      <c r="T140" s="51" t="s">
        <v>11</v>
      </c>
      <c r="U140" s="51" t="s">
        <v>4</v>
      </c>
      <c r="V140" s="51"/>
    </row>
    <row r="141" spans="1:22" s="20" customFormat="1" ht="11.45" customHeight="1" x14ac:dyDescent="0.2">
      <c r="A141" s="58" t="s">
        <v>541</v>
      </c>
      <c r="B141" s="51" t="s">
        <v>542</v>
      </c>
      <c r="C141" s="51">
        <v>12748320</v>
      </c>
      <c r="D141" s="51" t="s">
        <v>0</v>
      </c>
      <c r="E141" s="51"/>
      <c r="F141" s="51" t="s">
        <v>7</v>
      </c>
      <c r="G141" s="51">
        <v>-20</v>
      </c>
      <c r="H141" s="51" t="s">
        <v>68</v>
      </c>
      <c r="I141" s="51" t="s">
        <v>8</v>
      </c>
      <c r="J141" s="51" t="s">
        <v>3</v>
      </c>
      <c r="K141" s="51" t="s">
        <v>466</v>
      </c>
      <c r="L141" s="51" t="s">
        <v>455</v>
      </c>
      <c r="M141" s="51" t="s">
        <v>467</v>
      </c>
      <c r="N141" s="51" t="s">
        <v>9</v>
      </c>
      <c r="O141" s="51" t="s">
        <v>4</v>
      </c>
      <c r="P141" s="51" t="s">
        <v>49</v>
      </c>
      <c r="Q141" s="51" t="s">
        <v>5</v>
      </c>
      <c r="R141" s="51" t="s">
        <v>6</v>
      </c>
      <c r="S141" s="53" t="s">
        <v>543</v>
      </c>
      <c r="T141" s="51" t="s">
        <v>11</v>
      </c>
      <c r="U141" s="51" t="s">
        <v>4</v>
      </c>
      <c r="V141" s="51"/>
    </row>
    <row r="142" spans="1:22" s="20" customFormat="1" ht="11.45" customHeight="1" x14ac:dyDescent="0.2">
      <c r="A142" s="58" t="s">
        <v>538</v>
      </c>
      <c r="B142" s="51" t="s">
        <v>539</v>
      </c>
      <c r="C142" s="51">
        <v>59311579</v>
      </c>
      <c r="D142" s="51" t="s">
        <v>0</v>
      </c>
      <c r="E142" s="51"/>
      <c r="F142" s="51" t="s">
        <v>7</v>
      </c>
      <c r="G142" s="51">
        <v>-20</v>
      </c>
      <c r="H142" s="51" t="s">
        <v>68</v>
      </c>
      <c r="I142" s="51" t="s">
        <v>8</v>
      </c>
      <c r="J142" s="51" t="s">
        <v>3</v>
      </c>
      <c r="K142" s="51" t="s">
        <v>466</v>
      </c>
      <c r="L142" s="51" t="s">
        <v>455</v>
      </c>
      <c r="M142" s="51" t="s">
        <v>467</v>
      </c>
      <c r="N142" s="51" t="s">
        <v>9</v>
      </c>
      <c r="O142" s="51" t="s">
        <v>4</v>
      </c>
      <c r="P142" s="51" t="s">
        <v>49</v>
      </c>
      <c r="Q142" s="51" t="s">
        <v>5</v>
      </c>
      <c r="R142" s="51" t="s">
        <v>6</v>
      </c>
      <c r="S142" s="53" t="s">
        <v>540</v>
      </c>
      <c r="T142" s="51" t="s">
        <v>11</v>
      </c>
      <c r="U142" s="51" t="s">
        <v>4</v>
      </c>
      <c r="V142" s="51"/>
    </row>
    <row r="143" spans="1:22" s="20" customFormat="1" ht="11.45" customHeight="1" x14ac:dyDescent="0.2">
      <c r="A143" s="58" t="s">
        <v>535</v>
      </c>
      <c r="B143" s="51" t="s">
        <v>536</v>
      </c>
      <c r="C143" s="51">
        <v>1085246853</v>
      </c>
      <c r="D143" s="51" t="s">
        <v>0</v>
      </c>
      <c r="E143" s="51" t="s">
        <v>477</v>
      </c>
      <c r="F143" s="51" t="s">
        <v>7</v>
      </c>
      <c r="G143" s="51">
        <v>-20</v>
      </c>
      <c r="H143" s="51" t="s">
        <v>68</v>
      </c>
      <c r="I143" s="51" t="s">
        <v>8</v>
      </c>
      <c r="J143" s="51" t="s">
        <v>3</v>
      </c>
      <c r="K143" s="51" t="s">
        <v>466</v>
      </c>
      <c r="L143" s="51" t="s">
        <v>455</v>
      </c>
      <c r="M143" s="51" t="s">
        <v>467</v>
      </c>
      <c r="N143" s="51" t="s">
        <v>9</v>
      </c>
      <c r="O143" s="51" t="s">
        <v>4</v>
      </c>
      <c r="P143" s="51" t="s">
        <v>49</v>
      </c>
      <c r="Q143" s="51" t="s">
        <v>5</v>
      </c>
      <c r="R143" s="51" t="s">
        <v>6</v>
      </c>
      <c r="S143" s="53" t="s">
        <v>537</v>
      </c>
      <c r="T143" s="51" t="s">
        <v>11</v>
      </c>
      <c r="U143" s="51" t="s">
        <v>4</v>
      </c>
      <c r="V143" s="51"/>
    </row>
    <row r="144" spans="1:22" s="20" customFormat="1" ht="11.45" customHeight="1" x14ac:dyDescent="0.2">
      <c r="A144" s="58" t="s">
        <v>532</v>
      </c>
      <c r="B144" s="51" t="s">
        <v>533</v>
      </c>
      <c r="C144" s="51">
        <v>27442140</v>
      </c>
      <c r="D144" s="51" t="s">
        <v>0</v>
      </c>
      <c r="E144" s="51"/>
      <c r="F144" s="51" t="s">
        <v>7</v>
      </c>
      <c r="G144" s="51">
        <v>-20</v>
      </c>
      <c r="H144" s="51" t="s">
        <v>68</v>
      </c>
      <c r="I144" s="51" t="s">
        <v>8</v>
      </c>
      <c r="J144" s="51" t="s">
        <v>3</v>
      </c>
      <c r="K144" s="51" t="s">
        <v>466</v>
      </c>
      <c r="L144" s="51" t="s">
        <v>455</v>
      </c>
      <c r="M144" s="51" t="s">
        <v>467</v>
      </c>
      <c r="N144" s="51" t="s">
        <v>9</v>
      </c>
      <c r="O144" s="51" t="s">
        <v>4</v>
      </c>
      <c r="P144" s="51" t="s">
        <v>49</v>
      </c>
      <c r="Q144" s="51" t="s">
        <v>5</v>
      </c>
      <c r="R144" s="51" t="s">
        <v>6</v>
      </c>
      <c r="S144" s="53" t="s">
        <v>534</v>
      </c>
      <c r="T144" s="51" t="s">
        <v>11</v>
      </c>
      <c r="U144" s="51" t="s">
        <v>4</v>
      </c>
      <c r="V144" s="51"/>
    </row>
    <row r="145" spans="1:22" s="20" customFormat="1" ht="11.45" customHeight="1" x14ac:dyDescent="0.2">
      <c r="A145" s="58" t="s">
        <v>526</v>
      </c>
      <c r="B145" s="51" t="s">
        <v>527</v>
      </c>
      <c r="C145" s="51">
        <v>30715180</v>
      </c>
      <c r="D145" s="51" t="s">
        <v>0</v>
      </c>
      <c r="E145" s="51"/>
      <c r="F145" s="51" t="s">
        <v>7</v>
      </c>
      <c r="G145" s="51">
        <v>-20</v>
      </c>
      <c r="H145" s="51" t="s">
        <v>68</v>
      </c>
      <c r="I145" s="51" t="s">
        <v>8</v>
      </c>
      <c r="J145" s="51" t="s">
        <v>3</v>
      </c>
      <c r="K145" s="51" t="s">
        <v>466</v>
      </c>
      <c r="L145" s="51" t="s">
        <v>455</v>
      </c>
      <c r="M145" s="51" t="s">
        <v>467</v>
      </c>
      <c r="N145" s="51" t="s">
        <v>9</v>
      </c>
      <c r="O145" s="51" t="s">
        <v>4</v>
      </c>
      <c r="P145" s="51" t="s">
        <v>49</v>
      </c>
      <c r="Q145" s="51" t="s">
        <v>5</v>
      </c>
      <c r="R145" s="51" t="s">
        <v>6</v>
      </c>
      <c r="S145" s="53" t="s">
        <v>528</v>
      </c>
      <c r="T145" s="51" t="s">
        <v>11</v>
      </c>
      <c r="U145" s="51" t="s">
        <v>4</v>
      </c>
      <c r="V145" s="51"/>
    </row>
    <row r="146" spans="1:22" s="20" customFormat="1" ht="11.45" customHeight="1" x14ac:dyDescent="0.2">
      <c r="A146" s="58" t="s">
        <v>523</v>
      </c>
      <c r="B146" s="51" t="s">
        <v>524</v>
      </c>
      <c r="C146" s="51">
        <v>12971889</v>
      </c>
      <c r="D146" s="51" t="s">
        <v>0</v>
      </c>
      <c r="E146" s="51"/>
      <c r="F146" s="51" t="s">
        <v>7</v>
      </c>
      <c r="G146" s="51">
        <v>-43</v>
      </c>
      <c r="H146" s="51" t="s">
        <v>2</v>
      </c>
      <c r="I146" s="51" t="s">
        <v>8</v>
      </c>
      <c r="J146" s="51" t="s">
        <v>3</v>
      </c>
      <c r="K146" s="51" t="s">
        <v>454</v>
      </c>
      <c r="L146" s="51" t="s">
        <v>455</v>
      </c>
      <c r="M146" s="51" t="s">
        <v>467</v>
      </c>
      <c r="N146" s="51" t="s">
        <v>9</v>
      </c>
      <c r="O146" s="51" t="s">
        <v>4</v>
      </c>
      <c r="P146" s="51" t="s">
        <v>10</v>
      </c>
      <c r="Q146" s="51" t="s">
        <v>5</v>
      </c>
      <c r="R146" s="51" t="s">
        <v>6</v>
      </c>
      <c r="S146" s="53" t="s">
        <v>525</v>
      </c>
      <c r="T146" s="51" t="s">
        <v>11</v>
      </c>
      <c r="U146" s="51" t="s">
        <v>4</v>
      </c>
      <c r="V146" s="51"/>
    </row>
    <row r="147" spans="1:22" s="20" customFormat="1" ht="11.45" customHeight="1" x14ac:dyDescent="0.2">
      <c r="A147" s="58" t="s">
        <v>520</v>
      </c>
      <c r="B147" s="51" t="s">
        <v>521</v>
      </c>
      <c r="C147" s="51">
        <v>36753268</v>
      </c>
      <c r="D147" s="51" t="s">
        <v>0</v>
      </c>
      <c r="E147" s="51"/>
      <c r="F147" s="51" t="s">
        <v>7</v>
      </c>
      <c r="G147" s="51">
        <v>-20</v>
      </c>
      <c r="H147" s="51" t="s">
        <v>68</v>
      </c>
      <c r="I147" s="51" t="s">
        <v>8</v>
      </c>
      <c r="J147" s="51" t="s">
        <v>3</v>
      </c>
      <c r="K147" s="51" t="s">
        <v>466</v>
      </c>
      <c r="L147" s="51" t="s">
        <v>455</v>
      </c>
      <c r="M147" s="51" t="s">
        <v>467</v>
      </c>
      <c r="N147" s="51" t="s">
        <v>9</v>
      </c>
      <c r="O147" s="51" t="s">
        <v>4</v>
      </c>
      <c r="P147" s="51" t="s">
        <v>49</v>
      </c>
      <c r="Q147" s="51" t="s">
        <v>5</v>
      </c>
      <c r="R147" s="51" t="s">
        <v>6</v>
      </c>
      <c r="S147" s="53" t="s">
        <v>522</v>
      </c>
      <c r="T147" s="51" t="s">
        <v>11</v>
      </c>
      <c r="U147" s="51" t="s">
        <v>4</v>
      </c>
      <c r="V147" s="51"/>
    </row>
    <row r="148" spans="1:22" s="20" customFormat="1" ht="11.45" customHeight="1" x14ac:dyDescent="0.2">
      <c r="A148" s="58" t="s">
        <v>518</v>
      </c>
      <c r="B148" s="51" t="s">
        <v>519</v>
      </c>
      <c r="C148" s="51">
        <v>30729422</v>
      </c>
      <c r="D148" s="51" t="s">
        <v>0</v>
      </c>
      <c r="E148" s="51" t="s">
        <v>477</v>
      </c>
      <c r="F148" s="51" t="s">
        <v>7</v>
      </c>
      <c r="G148" s="51">
        <v>-20</v>
      </c>
      <c r="H148" s="51" t="s">
        <v>68</v>
      </c>
      <c r="I148" s="51" t="s">
        <v>8</v>
      </c>
      <c r="J148" s="51" t="s">
        <v>3</v>
      </c>
      <c r="K148" s="51" t="s">
        <v>466</v>
      </c>
      <c r="L148" s="51" t="s">
        <v>455</v>
      </c>
      <c r="M148" s="51" t="s">
        <v>467</v>
      </c>
      <c r="N148" s="51" t="s">
        <v>9</v>
      </c>
      <c r="O148" s="51" t="s">
        <v>4</v>
      </c>
      <c r="P148" s="51" t="s">
        <v>49</v>
      </c>
      <c r="Q148" s="51" t="s">
        <v>5</v>
      </c>
      <c r="R148" s="51" t="s">
        <v>6</v>
      </c>
      <c r="S148" s="53" t="s">
        <v>508</v>
      </c>
      <c r="T148" s="51" t="s">
        <v>11</v>
      </c>
      <c r="U148" s="51" t="s">
        <v>4</v>
      </c>
      <c r="V148" s="51"/>
    </row>
    <row r="149" spans="1:22" s="20" customFormat="1" ht="11.45" customHeight="1" x14ac:dyDescent="0.2">
      <c r="A149" s="58" t="s">
        <v>515</v>
      </c>
      <c r="B149" s="51" t="s">
        <v>516</v>
      </c>
      <c r="C149" s="51">
        <v>12999333</v>
      </c>
      <c r="D149" s="51" t="s">
        <v>0</v>
      </c>
      <c r="E149" s="51" t="s">
        <v>44</v>
      </c>
      <c r="F149" s="51" t="s">
        <v>7</v>
      </c>
      <c r="G149" s="51">
        <v>-20</v>
      </c>
      <c r="H149" s="51" t="s">
        <v>68</v>
      </c>
      <c r="I149" s="51" t="s">
        <v>8</v>
      </c>
      <c r="J149" s="51" t="s">
        <v>3</v>
      </c>
      <c r="K149" s="51" t="s">
        <v>466</v>
      </c>
      <c r="L149" s="51" t="s">
        <v>455</v>
      </c>
      <c r="M149" s="51" t="s">
        <v>467</v>
      </c>
      <c r="N149" s="51" t="s">
        <v>9</v>
      </c>
      <c r="O149" s="51" t="s">
        <v>4</v>
      </c>
      <c r="P149" s="51" t="s">
        <v>49</v>
      </c>
      <c r="Q149" s="51" t="s">
        <v>5</v>
      </c>
      <c r="R149" s="51" t="s">
        <v>6</v>
      </c>
      <c r="S149" s="53" t="s">
        <v>517</v>
      </c>
      <c r="T149" s="51" t="s">
        <v>11</v>
      </c>
      <c r="U149" s="51" t="s">
        <v>4</v>
      </c>
      <c r="V149" s="51"/>
    </row>
    <row r="150" spans="1:22" s="20" customFormat="1" ht="11.45" customHeight="1" x14ac:dyDescent="0.2">
      <c r="A150" s="58" t="s">
        <v>512</v>
      </c>
      <c r="B150" s="51" t="s">
        <v>513</v>
      </c>
      <c r="C150" s="51">
        <v>12981743</v>
      </c>
      <c r="D150" s="51" t="s">
        <v>0</v>
      </c>
      <c r="E150" s="51"/>
      <c r="F150" s="51" t="s">
        <v>7</v>
      </c>
      <c r="G150" s="51">
        <v>-20</v>
      </c>
      <c r="H150" s="51" t="s">
        <v>68</v>
      </c>
      <c r="I150" s="51" t="s">
        <v>8</v>
      </c>
      <c r="J150" s="51" t="s">
        <v>3</v>
      </c>
      <c r="K150" s="51" t="s">
        <v>466</v>
      </c>
      <c r="L150" s="51" t="s">
        <v>455</v>
      </c>
      <c r="M150" s="51" t="s">
        <v>467</v>
      </c>
      <c r="N150" s="51" t="s">
        <v>9</v>
      </c>
      <c r="O150" s="51" t="s">
        <v>4</v>
      </c>
      <c r="P150" s="51" t="s">
        <v>49</v>
      </c>
      <c r="Q150" s="51" t="s">
        <v>5</v>
      </c>
      <c r="R150" s="51" t="s">
        <v>6</v>
      </c>
      <c r="S150" s="53" t="s">
        <v>514</v>
      </c>
      <c r="T150" s="51" t="s">
        <v>11</v>
      </c>
      <c r="U150" s="51" t="s">
        <v>4</v>
      </c>
      <c r="V150" s="51"/>
    </row>
    <row r="151" spans="1:22" s="20" customFormat="1" ht="11.45" customHeight="1" x14ac:dyDescent="0.2">
      <c r="A151" s="58" t="s">
        <v>509</v>
      </c>
      <c r="B151" s="51" t="s">
        <v>510</v>
      </c>
      <c r="C151" s="51">
        <v>12985994</v>
      </c>
      <c r="D151" s="51" t="s">
        <v>0</v>
      </c>
      <c r="E151" s="51"/>
      <c r="F151" s="51" t="s">
        <v>7</v>
      </c>
      <c r="G151" s="51">
        <v>-43</v>
      </c>
      <c r="H151" s="51" t="s">
        <v>2</v>
      </c>
      <c r="I151" s="51" t="s">
        <v>8</v>
      </c>
      <c r="J151" s="51" t="s">
        <v>3</v>
      </c>
      <c r="K151" s="51" t="s">
        <v>454</v>
      </c>
      <c r="L151" s="51" t="s">
        <v>455</v>
      </c>
      <c r="M151" s="51" t="s">
        <v>467</v>
      </c>
      <c r="N151" s="51" t="s">
        <v>9</v>
      </c>
      <c r="O151" s="51" t="s">
        <v>4</v>
      </c>
      <c r="P151" s="51" t="s">
        <v>10</v>
      </c>
      <c r="Q151" s="51" t="s">
        <v>5</v>
      </c>
      <c r="R151" s="51" t="s">
        <v>6</v>
      </c>
      <c r="S151" s="53" t="s">
        <v>511</v>
      </c>
      <c r="T151" s="51" t="s">
        <v>11</v>
      </c>
      <c r="U151" s="51" t="s">
        <v>4</v>
      </c>
      <c r="V151" s="51"/>
    </row>
    <row r="152" spans="1:22" s="20" customFormat="1" ht="11.45" customHeight="1" x14ac:dyDescent="0.2">
      <c r="A152" s="58" t="s">
        <v>506</v>
      </c>
      <c r="B152" s="51" t="s">
        <v>507</v>
      </c>
      <c r="C152" s="51">
        <v>27087526</v>
      </c>
      <c r="D152" s="51" t="s">
        <v>0</v>
      </c>
      <c r="E152" s="51"/>
      <c r="F152" s="51" t="s">
        <v>7</v>
      </c>
      <c r="G152" s="51">
        <v>-20</v>
      </c>
      <c r="H152" s="51" t="s">
        <v>68</v>
      </c>
      <c r="I152" s="51" t="s">
        <v>8</v>
      </c>
      <c r="J152" s="51" t="s">
        <v>3</v>
      </c>
      <c r="K152" s="51" t="s">
        <v>466</v>
      </c>
      <c r="L152" s="51" t="s">
        <v>455</v>
      </c>
      <c r="M152" s="51" t="s">
        <v>467</v>
      </c>
      <c r="N152" s="51" t="s">
        <v>9</v>
      </c>
      <c r="O152" s="51" t="s">
        <v>4</v>
      </c>
      <c r="P152" s="51" t="s">
        <v>49</v>
      </c>
      <c r="Q152" s="51" t="s">
        <v>5</v>
      </c>
      <c r="R152" s="51" t="s">
        <v>6</v>
      </c>
      <c r="S152" s="53" t="s">
        <v>508</v>
      </c>
      <c r="T152" s="51" t="s">
        <v>11</v>
      </c>
      <c r="U152" s="51" t="s">
        <v>4</v>
      </c>
      <c r="V152" s="51"/>
    </row>
    <row r="153" spans="1:22" s="20" customFormat="1" ht="11.45" customHeight="1" x14ac:dyDescent="0.2">
      <c r="A153" s="58" t="s">
        <v>503</v>
      </c>
      <c r="B153" s="51" t="s">
        <v>504</v>
      </c>
      <c r="C153" s="51">
        <v>12987229</v>
      </c>
      <c r="D153" s="51" t="s">
        <v>0</v>
      </c>
      <c r="E153" s="51"/>
      <c r="F153" s="51" t="s">
        <v>7</v>
      </c>
      <c r="G153" s="51">
        <v>-20</v>
      </c>
      <c r="H153" s="51" t="s">
        <v>68</v>
      </c>
      <c r="I153" s="51" t="s">
        <v>8</v>
      </c>
      <c r="J153" s="51" t="s">
        <v>3</v>
      </c>
      <c r="K153" s="51" t="s">
        <v>466</v>
      </c>
      <c r="L153" s="51" t="s">
        <v>455</v>
      </c>
      <c r="M153" s="51" t="s">
        <v>467</v>
      </c>
      <c r="N153" s="51" t="s">
        <v>9</v>
      </c>
      <c r="O153" s="51" t="s">
        <v>4</v>
      </c>
      <c r="P153" s="51" t="s">
        <v>49</v>
      </c>
      <c r="Q153" s="51" t="s">
        <v>5</v>
      </c>
      <c r="R153" s="51" t="s">
        <v>6</v>
      </c>
      <c r="S153" s="53" t="s">
        <v>505</v>
      </c>
      <c r="T153" s="51" t="s">
        <v>11</v>
      </c>
      <c r="U153" s="51" t="s">
        <v>4</v>
      </c>
      <c r="V153" s="51"/>
    </row>
    <row r="154" spans="1:22" s="20" customFormat="1" ht="11.45" customHeight="1" x14ac:dyDescent="0.2">
      <c r="A154" s="58" t="s">
        <v>500</v>
      </c>
      <c r="B154" s="51" t="s">
        <v>501</v>
      </c>
      <c r="C154" s="51">
        <v>1085908612</v>
      </c>
      <c r="D154" s="51" t="s">
        <v>0</v>
      </c>
      <c r="E154" s="51" t="s">
        <v>477</v>
      </c>
      <c r="F154" s="51" t="s">
        <v>7</v>
      </c>
      <c r="G154" s="51">
        <v>-20</v>
      </c>
      <c r="H154" s="51" t="s">
        <v>68</v>
      </c>
      <c r="I154" s="51" t="s">
        <v>8</v>
      </c>
      <c r="J154" s="51" t="s">
        <v>3</v>
      </c>
      <c r="K154" s="51" t="s">
        <v>466</v>
      </c>
      <c r="L154" s="51" t="s">
        <v>455</v>
      </c>
      <c r="M154" s="51" t="s">
        <v>467</v>
      </c>
      <c r="N154" s="51" t="s">
        <v>9</v>
      </c>
      <c r="O154" s="51" t="s">
        <v>4</v>
      </c>
      <c r="P154" s="51" t="s">
        <v>49</v>
      </c>
      <c r="Q154" s="51" t="s">
        <v>5</v>
      </c>
      <c r="R154" s="51" t="s">
        <v>6</v>
      </c>
      <c r="S154" s="53" t="s">
        <v>502</v>
      </c>
      <c r="T154" s="51" t="s">
        <v>11</v>
      </c>
      <c r="U154" s="51" t="s">
        <v>4</v>
      </c>
      <c r="V154" s="51"/>
    </row>
    <row r="155" spans="1:22" s="20" customFormat="1" ht="11.45" customHeight="1" x14ac:dyDescent="0.2">
      <c r="A155" s="58" t="s">
        <v>497</v>
      </c>
      <c r="B155" s="51" t="s">
        <v>498</v>
      </c>
      <c r="C155" s="51">
        <v>30734885</v>
      </c>
      <c r="D155" s="51" t="s">
        <v>0</v>
      </c>
      <c r="E155" s="51"/>
      <c r="F155" s="51" t="s">
        <v>7</v>
      </c>
      <c r="G155" s="51">
        <v>-43</v>
      </c>
      <c r="H155" s="51" t="s">
        <v>2</v>
      </c>
      <c r="I155" s="51" t="s">
        <v>8</v>
      </c>
      <c r="J155" s="51" t="s">
        <v>3</v>
      </c>
      <c r="K155" s="51" t="s">
        <v>454</v>
      </c>
      <c r="L155" s="51" t="s">
        <v>455</v>
      </c>
      <c r="M155" s="51" t="s">
        <v>467</v>
      </c>
      <c r="N155" s="51" t="s">
        <v>9</v>
      </c>
      <c r="O155" s="51" t="s">
        <v>4</v>
      </c>
      <c r="P155" s="51" t="s">
        <v>10</v>
      </c>
      <c r="Q155" s="51" t="s">
        <v>5</v>
      </c>
      <c r="R155" s="51" t="s">
        <v>6</v>
      </c>
      <c r="S155" s="53" t="s">
        <v>499</v>
      </c>
      <c r="T155" s="51" t="s">
        <v>11</v>
      </c>
      <c r="U155" s="51" t="s">
        <v>4</v>
      </c>
      <c r="V155" s="51"/>
    </row>
    <row r="156" spans="1:22" s="20" customFormat="1" ht="11.45" customHeight="1" x14ac:dyDescent="0.2">
      <c r="A156" s="58" t="s">
        <v>494</v>
      </c>
      <c r="B156" s="51" t="s">
        <v>495</v>
      </c>
      <c r="C156" s="51">
        <v>36758708</v>
      </c>
      <c r="D156" s="51" t="s">
        <v>0</v>
      </c>
      <c r="E156" s="51" t="s">
        <v>44</v>
      </c>
      <c r="F156" s="51" t="s">
        <v>7</v>
      </c>
      <c r="G156" s="51">
        <v>-20</v>
      </c>
      <c r="H156" s="51" t="s">
        <v>68</v>
      </c>
      <c r="I156" s="51" t="s">
        <v>8</v>
      </c>
      <c r="J156" s="51" t="s">
        <v>3</v>
      </c>
      <c r="K156" s="51" t="s">
        <v>466</v>
      </c>
      <c r="L156" s="51" t="s">
        <v>455</v>
      </c>
      <c r="M156" s="51" t="s">
        <v>467</v>
      </c>
      <c r="N156" s="51" t="s">
        <v>9</v>
      </c>
      <c r="O156" s="51" t="s">
        <v>4</v>
      </c>
      <c r="P156" s="51" t="s">
        <v>49</v>
      </c>
      <c r="Q156" s="51" t="s">
        <v>5</v>
      </c>
      <c r="R156" s="51" t="s">
        <v>6</v>
      </c>
      <c r="S156" s="53" t="s">
        <v>496</v>
      </c>
      <c r="T156" s="51" t="s">
        <v>11</v>
      </c>
      <c r="U156" s="51" t="s">
        <v>4</v>
      </c>
      <c r="V156" s="51"/>
    </row>
    <row r="157" spans="1:22" s="20" customFormat="1" ht="11.45" customHeight="1" x14ac:dyDescent="0.2">
      <c r="A157" s="58" t="s">
        <v>491</v>
      </c>
      <c r="B157" s="51" t="s">
        <v>492</v>
      </c>
      <c r="C157" s="51">
        <v>37082716</v>
      </c>
      <c r="D157" s="51" t="s">
        <v>0</v>
      </c>
      <c r="E157" s="51"/>
      <c r="F157" s="51" t="s">
        <v>7</v>
      </c>
      <c r="G157" s="51">
        <v>-20</v>
      </c>
      <c r="H157" s="51" t="s">
        <v>68</v>
      </c>
      <c r="I157" s="51" t="s">
        <v>8</v>
      </c>
      <c r="J157" s="51" t="s">
        <v>3</v>
      </c>
      <c r="K157" s="51" t="s">
        <v>466</v>
      </c>
      <c r="L157" s="51" t="s">
        <v>455</v>
      </c>
      <c r="M157" s="51" t="s">
        <v>467</v>
      </c>
      <c r="N157" s="51" t="s">
        <v>9</v>
      </c>
      <c r="O157" s="51" t="s">
        <v>4</v>
      </c>
      <c r="P157" s="51" t="s">
        <v>49</v>
      </c>
      <c r="Q157" s="51" t="s">
        <v>5</v>
      </c>
      <c r="R157" s="51" t="s">
        <v>6</v>
      </c>
      <c r="S157" s="53" t="s">
        <v>493</v>
      </c>
      <c r="T157" s="51" t="s">
        <v>11</v>
      </c>
      <c r="U157" s="51" t="s">
        <v>4</v>
      </c>
      <c r="V157" s="51"/>
    </row>
    <row r="158" spans="1:22" s="20" customFormat="1" ht="11.45" customHeight="1" x14ac:dyDescent="0.2">
      <c r="A158" s="58" t="s">
        <v>488</v>
      </c>
      <c r="B158" s="51" t="s">
        <v>489</v>
      </c>
      <c r="C158" s="51">
        <v>36757091</v>
      </c>
      <c r="D158" s="51" t="s">
        <v>0</v>
      </c>
      <c r="E158" s="51" t="s">
        <v>44</v>
      </c>
      <c r="F158" s="51" t="s">
        <v>7</v>
      </c>
      <c r="G158" s="51">
        <v>-20</v>
      </c>
      <c r="H158" s="51" t="s">
        <v>68</v>
      </c>
      <c r="I158" s="51" t="s">
        <v>8</v>
      </c>
      <c r="J158" s="51" t="s">
        <v>3</v>
      </c>
      <c r="K158" s="51" t="s">
        <v>466</v>
      </c>
      <c r="L158" s="51" t="s">
        <v>455</v>
      </c>
      <c r="M158" s="51" t="s">
        <v>467</v>
      </c>
      <c r="N158" s="51" t="s">
        <v>9</v>
      </c>
      <c r="O158" s="51" t="s">
        <v>4</v>
      </c>
      <c r="P158" s="51" t="s">
        <v>49</v>
      </c>
      <c r="Q158" s="51" t="s">
        <v>5</v>
      </c>
      <c r="R158" s="51" t="s">
        <v>6</v>
      </c>
      <c r="S158" s="53" t="s">
        <v>490</v>
      </c>
      <c r="T158" s="51" t="s">
        <v>11</v>
      </c>
      <c r="U158" s="51" t="s">
        <v>4</v>
      </c>
      <c r="V158" s="51"/>
    </row>
    <row r="159" spans="1:22" s="20" customFormat="1" ht="11.45" customHeight="1" x14ac:dyDescent="0.2">
      <c r="A159" s="58" t="s">
        <v>485</v>
      </c>
      <c r="B159" s="51" t="s">
        <v>486</v>
      </c>
      <c r="C159" s="51">
        <v>98380898</v>
      </c>
      <c r="D159" s="51" t="s">
        <v>0</v>
      </c>
      <c r="E159" s="51"/>
      <c r="F159" s="51" t="s">
        <v>7</v>
      </c>
      <c r="G159" s="51">
        <v>-43</v>
      </c>
      <c r="H159" s="51" t="s">
        <v>2</v>
      </c>
      <c r="I159" s="51" t="s">
        <v>8</v>
      </c>
      <c r="J159" s="51" t="s">
        <v>3</v>
      </c>
      <c r="K159" s="51" t="s">
        <v>454</v>
      </c>
      <c r="L159" s="51" t="s">
        <v>455</v>
      </c>
      <c r="M159" s="51" t="s">
        <v>467</v>
      </c>
      <c r="N159" s="51" t="s">
        <v>9</v>
      </c>
      <c r="O159" s="51" t="s">
        <v>4</v>
      </c>
      <c r="P159" s="51" t="s">
        <v>10</v>
      </c>
      <c r="Q159" s="51" t="s">
        <v>5</v>
      </c>
      <c r="R159" s="51" t="s">
        <v>6</v>
      </c>
      <c r="S159" s="53" t="s">
        <v>487</v>
      </c>
      <c r="T159" s="51" t="s">
        <v>11</v>
      </c>
      <c r="U159" s="51" t="s">
        <v>4</v>
      </c>
      <c r="V159" s="51"/>
    </row>
    <row r="160" spans="1:22" s="20" customFormat="1" ht="11.45" customHeight="1" x14ac:dyDescent="0.2">
      <c r="A160" s="58" t="s">
        <v>482</v>
      </c>
      <c r="B160" s="51" t="s">
        <v>483</v>
      </c>
      <c r="C160" s="51">
        <v>59824956</v>
      </c>
      <c r="D160" s="51" t="s">
        <v>0</v>
      </c>
      <c r="E160" s="51"/>
      <c r="F160" s="51" t="s">
        <v>7</v>
      </c>
      <c r="G160" s="51">
        <v>-43</v>
      </c>
      <c r="H160" s="51" t="s">
        <v>2</v>
      </c>
      <c r="I160" s="51" t="s">
        <v>8</v>
      </c>
      <c r="J160" s="51" t="s">
        <v>3</v>
      </c>
      <c r="K160" s="51" t="s">
        <v>454</v>
      </c>
      <c r="L160" s="51" t="s">
        <v>455</v>
      </c>
      <c r="M160" s="51" t="s">
        <v>467</v>
      </c>
      <c r="N160" s="51" t="s">
        <v>9</v>
      </c>
      <c r="O160" s="51" t="s">
        <v>4</v>
      </c>
      <c r="P160" s="51" t="s">
        <v>10</v>
      </c>
      <c r="Q160" s="51" t="s">
        <v>5</v>
      </c>
      <c r="R160" s="51" t="s">
        <v>6</v>
      </c>
      <c r="S160" s="53" t="s">
        <v>484</v>
      </c>
      <c r="T160" s="51" t="s">
        <v>11</v>
      </c>
      <c r="U160" s="51" t="s">
        <v>4</v>
      </c>
      <c r="V160" s="51"/>
    </row>
    <row r="161" spans="1:22" s="20" customFormat="1" ht="11.45" customHeight="1" x14ac:dyDescent="0.2">
      <c r="A161" s="58" t="s">
        <v>479</v>
      </c>
      <c r="B161" s="51" t="s">
        <v>480</v>
      </c>
      <c r="C161" s="51">
        <v>36951764</v>
      </c>
      <c r="D161" s="51" t="s">
        <v>0</v>
      </c>
      <c r="E161" s="51"/>
      <c r="F161" s="51" t="s">
        <v>7</v>
      </c>
      <c r="G161" s="51">
        <v>-43</v>
      </c>
      <c r="H161" s="51" t="s">
        <v>68</v>
      </c>
      <c r="I161" s="51" t="s">
        <v>8</v>
      </c>
      <c r="J161" s="51" t="s">
        <v>3</v>
      </c>
      <c r="K161" s="51" t="s">
        <v>454</v>
      </c>
      <c r="L161" s="51" t="s">
        <v>455</v>
      </c>
      <c r="M161" s="51" t="s">
        <v>467</v>
      </c>
      <c r="N161" s="51" t="s">
        <v>9</v>
      </c>
      <c r="O161" s="51" t="s">
        <v>4</v>
      </c>
      <c r="P161" s="51" t="s">
        <v>10</v>
      </c>
      <c r="Q161" s="51" t="s">
        <v>5</v>
      </c>
      <c r="R161" s="51" t="s">
        <v>6</v>
      </c>
      <c r="S161" s="53" t="s">
        <v>481</v>
      </c>
      <c r="T161" s="51" t="s">
        <v>11</v>
      </c>
      <c r="U161" s="51" t="s">
        <v>4</v>
      </c>
      <c r="V161" s="51"/>
    </row>
    <row r="162" spans="1:22" s="20" customFormat="1" ht="11.45" customHeight="1" x14ac:dyDescent="0.2">
      <c r="A162" s="58" t="s">
        <v>475</v>
      </c>
      <c r="B162" s="51" t="s">
        <v>476</v>
      </c>
      <c r="C162" s="51">
        <v>12966683</v>
      </c>
      <c r="D162" s="51" t="s">
        <v>0</v>
      </c>
      <c r="E162" s="51" t="s">
        <v>477</v>
      </c>
      <c r="F162" s="51" t="s">
        <v>7</v>
      </c>
      <c r="G162" s="51">
        <v>-20</v>
      </c>
      <c r="H162" s="51" t="s">
        <v>68</v>
      </c>
      <c r="I162" s="51" t="s">
        <v>8</v>
      </c>
      <c r="J162" s="51" t="s">
        <v>3</v>
      </c>
      <c r="K162" s="51" t="s">
        <v>466</v>
      </c>
      <c r="L162" s="51" t="s">
        <v>455</v>
      </c>
      <c r="M162" s="51" t="s">
        <v>467</v>
      </c>
      <c r="N162" s="51" t="s">
        <v>9</v>
      </c>
      <c r="O162" s="51" t="s">
        <v>4</v>
      </c>
      <c r="P162" s="51" t="s">
        <v>49</v>
      </c>
      <c r="Q162" s="51" t="s">
        <v>5</v>
      </c>
      <c r="R162" s="51" t="s">
        <v>6</v>
      </c>
      <c r="S162" s="53" t="s">
        <v>478</v>
      </c>
      <c r="T162" s="51" t="s">
        <v>11</v>
      </c>
      <c r="U162" s="51" t="s">
        <v>4</v>
      </c>
      <c r="V162" s="51"/>
    </row>
    <row r="163" spans="1:22" s="20" customFormat="1" ht="11.45" customHeight="1" x14ac:dyDescent="0.2">
      <c r="A163" s="58" t="s">
        <v>472</v>
      </c>
      <c r="B163" s="51" t="s">
        <v>473</v>
      </c>
      <c r="C163" s="51">
        <v>13071158</v>
      </c>
      <c r="D163" s="51" t="s">
        <v>0</v>
      </c>
      <c r="E163" s="51" t="s">
        <v>44</v>
      </c>
      <c r="F163" s="51" t="s">
        <v>7</v>
      </c>
      <c r="G163" s="51">
        <v>-43</v>
      </c>
      <c r="H163" s="51" t="s">
        <v>68</v>
      </c>
      <c r="I163" s="51" t="s">
        <v>8</v>
      </c>
      <c r="J163" s="51" t="s">
        <v>3</v>
      </c>
      <c r="K163" s="51" t="s">
        <v>454</v>
      </c>
      <c r="L163" s="51" t="s">
        <v>455</v>
      </c>
      <c r="M163" s="51" t="s">
        <v>467</v>
      </c>
      <c r="N163" s="51" t="s">
        <v>9</v>
      </c>
      <c r="O163" s="51" t="s">
        <v>4</v>
      </c>
      <c r="P163" s="51" t="s">
        <v>10</v>
      </c>
      <c r="Q163" s="51" t="s">
        <v>5</v>
      </c>
      <c r="R163" s="51" t="s">
        <v>6</v>
      </c>
      <c r="S163" s="53" t="s">
        <v>474</v>
      </c>
      <c r="T163" s="51" t="s">
        <v>11</v>
      </c>
      <c r="U163" s="51" t="s">
        <v>4</v>
      </c>
      <c r="V163" s="51"/>
    </row>
    <row r="164" spans="1:22" s="20" customFormat="1" ht="11.45" customHeight="1" x14ac:dyDescent="0.2">
      <c r="A164" s="58" t="s">
        <v>469</v>
      </c>
      <c r="B164" s="51" t="s">
        <v>470</v>
      </c>
      <c r="C164" s="51">
        <v>30732348</v>
      </c>
      <c r="D164" s="51" t="s">
        <v>0</v>
      </c>
      <c r="E164" s="51"/>
      <c r="F164" s="51" t="s">
        <v>7</v>
      </c>
      <c r="G164" s="51">
        <v>-20</v>
      </c>
      <c r="H164" s="51" t="s">
        <v>68</v>
      </c>
      <c r="I164" s="51" t="s">
        <v>8</v>
      </c>
      <c r="J164" s="51" t="s">
        <v>3</v>
      </c>
      <c r="K164" s="51" t="s">
        <v>466</v>
      </c>
      <c r="L164" s="51" t="s">
        <v>455</v>
      </c>
      <c r="M164" s="51" t="s">
        <v>467</v>
      </c>
      <c r="N164" s="51" t="s">
        <v>9</v>
      </c>
      <c r="O164" s="51" t="s">
        <v>4</v>
      </c>
      <c r="P164" s="51" t="s">
        <v>49</v>
      </c>
      <c r="Q164" s="51" t="s">
        <v>5</v>
      </c>
      <c r="R164" s="51" t="s">
        <v>6</v>
      </c>
      <c r="S164" s="53" t="s">
        <v>471</v>
      </c>
      <c r="T164" s="51" t="s">
        <v>11</v>
      </c>
      <c r="U164" s="51" t="s">
        <v>4</v>
      </c>
      <c r="V164" s="51"/>
    </row>
    <row r="165" spans="1:22" s="20" customFormat="1" ht="11.45" customHeight="1" x14ac:dyDescent="0.2">
      <c r="A165" s="58" t="s">
        <v>464</v>
      </c>
      <c r="B165" s="51" t="s">
        <v>465</v>
      </c>
      <c r="C165" s="51">
        <v>15001003644</v>
      </c>
      <c r="D165" s="51" t="s">
        <v>0</v>
      </c>
      <c r="E165" s="51"/>
      <c r="F165" s="51" t="s">
        <v>1</v>
      </c>
      <c r="G165" s="51">
        <v>-20</v>
      </c>
      <c r="H165" s="51" t="s">
        <v>2</v>
      </c>
      <c r="I165" s="51" t="s">
        <v>8</v>
      </c>
      <c r="J165" s="51" t="s">
        <v>3</v>
      </c>
      <c r="K165" s="51" t="s">
        <v>466</v>
      </c>
      <c r="L165" s="51" t="s">
        <v>455</v>
      </c>
      <c r="M165" s="51" t="s">
        <v>467</v>
      </c>
      <c r="N165" s="51" t="s">
        <v>9</v>
      </c>
      <c r="O165" s="51" t="s">
        <v>4</v>
      </c>
      <c r="P165" s="51" t="s">
        <v>188</v>
      </c>
      <c r="Q165" s="51" t="s">
        <v>5</v>
      </c>
      <c r="R165" s="51" t="s">
        <v>6</v>
      </c>
      <c r="S165" s="53" t="s">
        <v>468</v>
      </c>
      <c r="T165" s="51" t="s">
        <v>11</v>
      </c>
      <c r="U165" s="51" t="s">
        <v>4</v>
      </c>
      <c r="V165" s="51"/>
    </row>
    <row r="166" spans="1:22" s="20" customFormat="1" ht="11.45" customHeight="1" x14ac:dyDescent="0.2">
      <c r="A166" s="35"/>
    </row>
    <row r="167" spans="1:22" s="20" customFormat="1" ht="11.45" customHeight="1" x14ac:dyDescent="0.2">
      <c r="A167" s="35"/>
    </row>
    <row r="168" spans="1:22" s="20" customFormat="1" ht="11.45" customHeight="1" x14ac:dyDescent="0.2">
      <c r="A168" s="35"/>
    </row>
    <row r="169" spans="1:22" s="20" customFormat="1" ht="11.45" customHeight="1" x14ac:dyDescent="0.2">
      <c r="A169" s="35"/>
    </row>
    <row r="170" spans="1:22" s="20" customFormat="1" ht="11.45" customHeight="1" x14ac:dyDescent="0.2">
      <c r="A170" s="35"/>
    </row>
    <row r="171" spans="1:22" s="20" customFormat="1" ht="11.45" customHeight="1" x14ac:dyDescent="0.2">
      <c r="A171" s="35"/>
    </row>
    <row r="172" spans="1:22" s="20" customFormat="1" ht="11.45" customHeight="1" x14ac:dyDescent="0.2">
      <c r="A172" s="35"/>
    </row>
    <row r="173" spans="1:22" s="20" customFormat="1" ht="11.45" customHeight="1" x14ac:dyDescent="0.2">
      <c r="A173" s="35"/>
    </row>
    <row r="174" spans="1:22" s="20" customFormat="1" ht="11.45" customHeight="1" x14ac:dyDescent="0.2">
      <c r="A174" s="35"/>
    </row>
    <row r="175" spans="1:22" s="20" customFormat="1" ht="11.45" customHeight="1" x14ac:dyDescent="0.2">
      <c r="A175" s="35"/>
    </row>
    <row r="176" spans="1:22" s="20" customFormat="1" ht="11.45" customHeight="1" x14ac:dyDescent="0.2">
      <c r="A176" s="35"/>
    </row>
    <row r="177" spans="1:1" s="20" customFormat="1" ht="11.45" customHeight="1" x14ac:dyDescent="0.2">
      <c r="A177" s="35"/>
    </row>
    <row r="178" spans="1:1" s="20" customFormat="1" ht="11.45" customHeight="1" x14ac:dyDescent="0.2">
      <c r="A178" s="35"/>
    </row>
    <row r="179" spans="1:1" s="20" customFormat="1" ht="11.45" customHeight="1" x14ac:dyDescent="0.2">
      <c r="A179" s="35"/>
    </row>
    <row r="180" spans="1:1" s="20" customFormat="1" ht="11.45" customHeight="1" x14ac:dyDescent="0.2">
      <c r="A180" s="35"/>
    </row>
    <row r="181" spans="1:1" s="20" customFormat="1" ht="11.45" customHeight="1" x14ac:dyDescent="0.2">
      <c r="A181" s="35"/>
    </row>
    <row r="182" spans="1:1" s="20" customFormat="1" ht="11.45" customHeight="1" x14ac:dyDescent="0.2">
      <c r="A182" s="35"/>
    </row>
    <row r="183" spans="1:1" s="20" customFormat="1" ht="11.45" customHeight="1" x14ac:dyDescent="0.2">
      <c r="A183" s="35"/>
    </row>
  </sheetData>
  <sheetProtection password="92A9" sheet="1" formatCells="0" formatColumns="0" formatRows="0" insertColumns="0" insertRows="0" insertHyperlinks="0" deleteColumns="0" deleteRows="0" sort="0" autoFilter="0" pivotTables="0"/>
  <sortState ref="A82:V175">
    <sortCondition ref="A82"/>
  </sortState>
  <pageMargins left="0.7" right="0.7" top="0.75" bottom="0.75" header="0.3" footer="0.3"/>
  <pageSetup paperSize="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8"/>
  <sheetViews>
    <sheetView topLeftCell="A11" zoomScale="112" zoomScaleNormal="112" workbookViewId="0">
      <selection activeCell="A19" sqref="A19"/>
    </sheetView>
  </sheetViews>
  <sheetFormatPr baseColWidth="10" defaultColWidth="11.5703125" defaultRowHeight="12.75" x14ac:dyDescent="0.2"/>
  <cols>
    <col min="1" max="1" width="5.5703125" style="62" customWidth="1"/>
    <col min="2" max="2" width="14.5703125" style="21" customWidth="1"/>
    <col min="3" max="3" width="33.7109375" style="21" customWidth="1"/>
    <col min="4" max="5" width="11.5703125" style="21"/>
    <col min="6" max="6" width="12.28515625" style="21" customWidth="1"/>
    <col min="7" max="7" width="25.42578125" style="21" customWidth="1"/>
    <col min="8" max="8" width="28.28515625" style="21" customWidth="1"/>
    <col min="9" max="9" width="26.42578125" style="21" customWidth="1"/>
    <col min="10" max="10" width="28.28515625" style="21" customWidth="1"/>
    <col min="11" max="11" width="25.5703125" style="21" customWidth="1"/>
    <col min="12" max="12" width="6.28515625" style="21" customWidth="1"/>
    <col min="13" max="15" width="6.7109375" style="21" customWidth="1"/>
    <col min="16" max="16" width="27.42578125" style="21" customWidth="1"/>
    <col min="17" max="17" width="8.7109375" style="21" customWidth="1"/>
    <col min="18" max="18" width="43.5703125" style="21" customWidth="1"/>
    <col min="19" max="19" width="43.28515625" style="21" customWidth="1"/>
    <col min="20" max="20" width="48.7109375" style="21" customWidth="1"/>
    <col min="21" max="21" width="74.140625" style="21" customWidth="1"/>
    <col min="22" max="22" width="44.7109375" style="21" customWidth="1"/>
    <col min="23" max="16384" width="11.5703125" style="21"/>
  </cols>
  <sheetData>
    <row r="1" spans="1:68" ht="39.75" customHeight="1" x14ac:dyDescent="0.35">
      <c r="A1" s="87" t="s">
        <v>934</v>
      </c>
      <c r="B1" s="87"/>
      <c r="C1" s="87"/>
      <c r="D1" s="87"/>
      <c r="E1" s="87"/>
      <c r="F1" s="87"/>
      <c r="G1" s="87"/>
      <c r="H1" s="87"/>
      <c r="I1" s="87"/>
      <c r="J1" s="87"/>
      <c r="K1" s="87"/>
      <c r="L1" s="87"/>
      <c r="M1" s="87"/>
      <c r="N1" s="87"/>
      <c r="O1" s="87"/>
      <c r="P1" s="87"/>
      <c r="Q1" s="87"/>
      <c r="R1" s="87"/>
      <c r="S1" s="87"/>
      <c r="T1" s="87"/>
      <c r="U1" s="87"/>
      <c r="V1" s="87"/>
    </row>
    <row r="2" spans="1:68" s="41" customFormat="1" ht="31.15" customHeight="1" x14ac:dyDescent="0.3">
      <c r="A2" s="88" t="s">
        <v>24</v>
      </c>
      <c r="B2" s="88" t="s">
        <v>25</v>
      </c>
      <c r="C2" s="88" t="s">
        <v>12</v>
      </c>
      <c r="D2" s="88" t="s">
        <v>56</v>
      </c>
      <c r="E2" s="88" t="s">
        <v>55</v>
      </c>
      <c r="F2" s="88" t="s">
        <v>57</v>
      </c>
      <c r="G2" s="88" t="s">
        <v>17</v>
      </c>
      <c r="H2" s="88" t="s">
        <v>54</v>
      </c>
      <c r="I2" s="88" t="s">
        <v>58</v>
      </c>
      <c r="J2" s="88" t="s">
        <v>62</v>
      </c>
      <c r="K2" s="88" t="s">
        <v>59</v>
      </c>
      <c r="L2" s="88" t="s">
        <v>18</v>
      </c>
      <c r="M2" s="88" t="s">
        <v>67</v>
      </c>
      <c r="N2" s="88"/>
      <c r="O2" s="89"/>
      <c r="P2" s="88" t="s">
        <v>63</v>
      </c>
      <c r="Q2" s="88" t="s">
        <v>60</v>
      </c>
      <c r="R2" s="88" t="s">
        <v>61</v>
      </c>
      <c r="S2" s="88" t="s">
        <v>64</v>
      </c>
      <c r="T2" s="88" t="s">
        <v>143</v>
      </c>
      <c r="U2" s="88" t="s">
        <v>144</v>
      </c>
      <c r="V2" s="88" t="s">
        <v>65</v>
      </c>
    </row>
    <row r="3" spans="1:68" s="42" customFormat="1" ht="31.15" customHeight="1" x14ac:dyDescent="0.2">
      <c r="A3" s="89"/>
      <c r="B3" s="89" t="s">
        <v>25</v>
      </c>
      <c r="C3" s="89" t="s">
        <v>12</v>
      </c>
      <c r="D3" s="89" t="s">
        <v>14</v>
      </c>
      <c r="E3" s="89" t="s">
        <v>15</v>
      </c>
      <c r="F3" s="89" t="s">
        <v>16</v>
      </c>
      <c r="G3" s="89" t="s">
        <v>17</v>
      </c>
      <c r="H3" s="89" t="s">
        <v>54</v>
      </c>
      <c r="I3" s="89"/>
      <c r="J3" s="89"/>
      <c r="K3" s="89" t="s">
        <v>28</v>
      </c>
      <c r="L3" s="89" t="s">
        <v>18</v>
      </c>
      <c r="M3" s="45" t="s">
        <v>53</v>
      </c>
      <c r="N3" s="45" t="s">
        <v>51</v>
      </c>
      <c r="O3" s="45" t="s">
        <v>52</v>
      </c>
      <c r="P3" s="89"/>
      <c r="Q3" s="89" t="s">
        <v>19</v>
      </c>
      <c r="R3" s="89" t="s">
        <v>26</v>
      </c>
      <c r="S3" s="89"/>
      <c r="T3" s="89"/>
      <c r="U3" s="89"/>
      <c r="V3" s="89" t="s">
        <v>26</v>
      </c>
    </row>
    <row r="4" spans="1:68" s="17" customFormat="1" ht="27" x14ac:dyDescent="0.2">
      <c r="A4" s="31">
        <v>1</v>
      </c>
      <c r="B4" s="13" t="s">
        <v>157</v>
      </c>
      <c r="C4" s="13" t="str">
        <f>VLOOKUP(B4,SAC!2:1038,2,0)</f>
        <v>JIMENEZ PORTILLA, TATIANA</v>
      </c>
      <c r="D4" s="13">
        <f>VLOOKUP(B4,SAC!2:1038,3,0)</f>
        <v>1085270031</v>
      </c>
      <c r="E4" s="43" t="s">
        <v>138</v>
      </c>
      <c r="F4" s="43" t="s">
        <v>139</v>
      </c>
      <c r="G4" s="19" t="s">
        <v>236</v>
      </c>
      <c r="H4" s="19" t="s">
        <v>237</v>
      </c>
      <c r="I4" s="19" t="s">
        <v>237</v>
      </c>
      <c r="J4" s="30" t="str">
        <f>IF(H4="Ciencias Naturales - Quimica","Aplica Area","No Aplica Area")</f>
        <v>Aplica Area</v>
      </c>
      <c r="K4" s="43" t="s">
        <v>218</v>
      </c>
      <c r="L4" s="19">
        <v>0</v>
      </c>
      <c r="M4" s="30">
        <v>3</v>
      </c>
      <c r="N4" s="30">
        <v>1</v>
      </c>
      <c r="O4" s="30">
        <v>18</v>
      </c>
      <c r="P4" s="30" t="str">
        <f>IF(M4&gt;=2,"Aplica Permanencia","No Aplica Permanencia")</f>
        <v>Aplica Permanencia</v>
      </c>
      <c r="Q4" s="30">
        <v>63</v>
      </c>
      <c r="R4" s="30" t="str">
        <f>IF(AND(J4="Aplica Area",P4="Aplica Permanencia"),"Inscrito Proceso","No Procede Inscripcion")</f>
        <v>Inscrito Proceso</v>
      </c>
      <c r="S4" s="13"/>
      <c r="T4" s="13" t="s">
        <v>205</v>
      </c>
      <c r="U4" s="13" t="s">
        <v>899</v>
      </c>
      <c r="V4" s="13" t="s">
        <v>220</v>
      </c>
    </row>
    <row r="5" spans="1:68" s="17" customFormat="1" ht="27" x14ac:dyDescent="0.2">
      <c r="A5" s="31">
        <v>2</v>
      </c>
      <c r="B5" s="13" t="s">
        <v>315</v>
      </c>
      <c r="C5" s="13" t="str">
        <f>VLOOKUP(B5,SAC!3:1039,2,0)</f>
        <v>HIDALGO MUÑOZ, GENNY ELVIRA</v>
      </c>
      <c r="D5" s="13">
        <f>VLOOKUP(B5,SAC!3:1039,3,0)</f>
        <v>36757771</v>
      </c>
      <c r="E5" s="43" t="s">
        <v>138</v>
      </c>
      <c r="F5" s="43" t="s">
        <v>139</v>
      </c>
      <c r="G5" s="19" t="s">
        <v>335</v>
      </c>
      <c r="H5" s="19" t="s">
        <v>237</v>
      </c>
      <c r="I5" s="19" t="s">
        <v>237</v>
      </c>
      <c r="J5" s="30" t="str">
        <f t="shared" ref="J5:J15" si="0">IF(H5="Ciencias Naturales - Quimica","Aplica Area","No Aplica Area")</f>
        <v>Aplica Area</v>
      </c>
      <c r="K5" s="43" t="s">
        <v>218</v>
      </c>
      <c r="L5" s="19">
        <v>0</v>
      </c>
      <c r="M5" s="30">
        <v>6</v>
      </c>
      <c r="N5" s="30">
        <v>5</v>
      </c>
      <c r="O5" s="30">
        <v>9</v>
      </c>
      <c r="P5" s="30" t="str">
        <f t="shared" ref="P5:P15" si="1">IF(M5&gt;=2,"Aplica Permanencia","No Aplica Permanencia")</f>
        <v>Aplica Permanencia</v>
      </c>
      <c r="Q5" s="30">
        <v>17</v>
      </c>
      <c r="R5" s="30" t="str">
        <f t="shared" ref="R5:R15" si="2">IF(AND(J5="Aplica Area",P5="Aplica Permanencia"),"Inscrito Proceso","No Procede Inscripcion")</f>
        <v>Inscrito Proceso</v>
      </c>
      <c r="S5" s="13"/>
      <c r="T5" s="13" t="s">
        <v>205</v>
      </c>
      <c r="U5" s="13" t="s">
        <v>900</v>
      </c>
      <c r="V5" s="13" t="s">
        <v>145</v>
      </c>
    </row>
    <row r="6" spans="1:68" s="17" customFormat="1" ht="67.5" x14ac:dyDescent="0.2">
      <c r="A6" s="31">
        <v>3</v>
      </c>
      <c r="B6" s="13" t="s">
        <v>300</v>
      </c>
      <c r="C6" s="13" t="str">
        <f>VLOOKUP(B6,SAC!4:1040,2,0)</f>
        <v>SOLARTE DORADO, MARIA ISABEL</v>
      </c>
      <c r="D6" s="13">
        <f>VLOOKUP(B6,SAC!4:1040,3,0)</f>
        <v>30717946</v>
      </c>
      <c r="E6" s="43" t="s">
        <v>138</v>
      </c>
      <c r="F6" s="43" t="s">
        <v>132</v>
      </c>
      <c r="G6" s="19" t="s">
        <v>336</v>
      </c>
      <c r="H6" s="19" t="s">
        <v>207</v>
      </c>
      <c r="I6" s="19" t="s">
        <v>237</v>
      </c>
      <c r="J6" s="30" t="str">
        <f t="shared" si="0"/>
        <v>No Aplica Area</v>
      </c>
      <c r="K6" s="43" t="s">
        <v>337</v>
      </c>
      <c r="L6" s="19">
        <v>0</v>
      </c>
      <c r="M6" s="30">
        <v>0</v>
      </c>
      <c r="N6" s="30">
        <v>0</v>
      </c>
      <c r="O6" s="30">
        <v>0</v>
      </c>
      <c r="P6" s="30" t="str">
        <f t="shared" si="1"/>
        <v>No Aplica Permanencia</v>
      </c>
      <c r="Q6" s="30">
        <v>2</v>
      </c>
      <c r="R6" s="30" t="str">
        <f t="shared" si="2"/>
        <v>No Procede Inscripcion</v>
      </c>
      <c r="S6" s="13"/>
      <c r="T6" s="13"/>
      <c r="U6" s="13" t="s">
        <v>896</v>
      </c>
      <c r="V6" s="13" t="s">
        <v>220</v>
      </c>
    </row>
    <row r="7" spans="1:68" s="17" customFormat="1" ht="40.5" x14ac:dyDescent="0.2">
      <c r="A7" s="31">
        <v>4</v>
      </c>
      <c r="B7" s="13" t="s">
        <v>261</v>
      </c>
      <c r="C7" s="13" t="str">
        <f>VLOOKUP(B7,SAC!5:1041,2,0)</f>
        <v>ACOSTA MEJIA, MARIA VICTORIA</v>
      </c>
      <c r="D7" s="13">
        <f>VLOOKUP(B7,SAC!5:1041,3,0)</f>
        <v>1085275758</v>
      </c>
      <c r="E7" s="43" t="s">
        <v>138</v>
      </c>
      <c r="F7" s="43" t="s">
        <v>338</v>
      </c>
      <c r="G7" s="19" t="s">
        <v>339</v>
      </c>
      <c r="H7" s="19" t="s">
        <v>207</v>
      </c>
      <c r="I7" s="19" t="s">
        <v>237</v>
      </c>
      <c r="J7" s="30" t="str">
        <f t="shared" si="0"/>
        <v>No Aplica Area</v>
      </c>
      <c r="K7" s="43" t="s">
        <v>218</v>
      </c>
      <c r="L7" s="19">
        <v>29</v>
      </c>
      <c r="M7" s="30">
        <v>3</v>
      </c>
      <c r="N7" s="30">
        <v>3</v>
      </c>
      <c r="O7" s="30">
        <v>18</v>
      </c>
      <c r="P7" s="30" t="str">
        <f t="shared" si="1"/>
        <v>Aplica Permanencia</v>
      </c>
      <c r="Q7" s="30">
        <v>15</v>
      </c>
      <c r="R7" s="30" t="str">
        <f t="shared" si="2"/>
        <v>No Procede Inscripcion</v>
      </c>
      <c r="S7" s="13"/>
      <c r="T7" s="13"/>
      <c r="U7" s="13" t="s">
        <v>901</v>
      </c>
      <c r="V7" s="13" t="s">
        <v>220</v>
      </c>
    </row>
    <row r="8" spans="1:68" s="17" customFormat="1" ht="27" x14ac:dyDescent="0.2">
      <c r="A8" s="31">
        <v>5</v>
      </c>
      <c r="B8" s="13" t="s">
        <v>294</v>
      </c>
      <c r="C8" s="13" t="str">
        <f>VLOOKUP(B8,SAC!6:1042,2,0)</f>
        <v>ERASO GOMEZ, JUAN EDMUNDO</v>
      </c>
      <c r="D8" s="13">
        <f>VLOOKUP(B8,SAC!6:1042,3,0)</f>
        <v>12990774</v>
      </c>
      <c r="E8" s="43" t="s">
        <v>138</v>
      </c>
      <c r="F8" s="43" t="s">
        <v>139</v>
      </c>
      <c r="G8" s="19" t="s">
        <v>340</v>
      </c>
      <c r="H8" s="19" t="s">
        <v>237</v>
      </c>
      <c r="I8" s="19" t="s">
        <v>237</v>
      </c>
      <c r="J8" s="30" t="str">
        <f t="shared" si="0"/>
        <v>Aplica Area</v>
      </c>
      <c r="K8" s="43" t="s">
        <v>218</v>
      </c>
      <c r="L8" s="19">
        <v>0</v>
      </c>
      <c r="M8" s="30">
        <v>6</v>
      </c>
      <c r="N8" s="30">
        <v>1</v>
      </c>
      <c r="O8" s="30">
        <v>12</v>
      </c>
      <c r="P8" s="30" t="str">
        <f t="shared" si="1"/>
        <v>Aplica Permanencia</v>
      </c>
      <c r="Q8" s="30">
        <v>28</v>
      </c>
      <c r="R8" s="30" t="str">
        <f t="shared" si="2"/>
        <v>Inscrito Proceso</v>
      </c>
      <c r="S8" s="13"/>
      <c r="T8" s="13" t="s">
        <v>205</v>
      </c>
      <c r="U8" s="13" t="s">
        <v>902</v>
      </c>
      <c r="V8" s="13" t="s">
        <v>145</v>
      </c>
    </row>
    <row r="9" spans="1:68" s="17" customFormat="1" ht="40.5" x14ac:dyDescent="0.2">
      <c r="A9" s="31">
        <v>6</v>
      </c>
      <c r="B9" s="13" t="s">
        <v>424</v>
      </c>
      <c r="C9" s="13" t="str">
        <f>VLOOKUP(B9,SAC!8:1044,2,0)</f>
        <v>VALLEJOS YELA, GLORIA ALICIA</v>
      </c>
      <c r="D9" s="13">
        <f>VLOOKUP(B9,SAC!8:1044,3,0)</f>
        <v>36930974</v>
      </c>
      <c r="E9" s="43" t="s">
        <v>138</v>
      </c>
      <c r="F9" s="43" t="s">
        <v>139</v>
      </c>
      <c r="G9" s="19" t="s">
        <v>434</v>
      </c>
      <c r="H9" s="19" t="s">
        <v>321</v>
      </c>
      <c r="I9" s="19" t="s">
        <v>237</v>
      </c>
      <c r="J9" s="30" t="str">
        <f t="shared" si="0"/>
        <v>No Aplica Area</v>
      </c>
      <c r="K9" s="43" t="s">
        <v>218</v>
      </c>
      <c r="L9" s="19">
        <v>0</v>
      </c>
      <c r="M9" s="30">
        <v>0</v>
      </c>
      <c r="N9" s="30">
        <v>0</v>
      </c>
      <c r="O9" s="30">
        <v>0</v>
      </c>
      <c r="P9" s="30" t="str">
        <f t="shared" si="1"/>
        <v>No Aplica Permanencia</v>
      </c>
      <c r="Q9" s="30">
        <v>17</v>
      </c>
      <c r="R9" s="30" t="str">
        <f t="shared" si="2"/>
        <v>No Procede Inscripcion</v>
      </c>
      <c r="S9" s="13"/>
      <c r="T9" s="13" t="s">
        <v>205</v>
      </c>
      <c r="U9" s="13" t="s">
        <v>903</v>
      </c>
      <c r="V9" s="13" t="s">
        <v>220</v>
      </c>
    </row>
    <row r="10" spans="1:68" s="17" customFormat="1" ht="67.5" x14ac:dyDescent="0.2">
      <c r="A10" s="31">
        <v>7</v>
      </c>
      <c r="B10" s="13" t="s">
        <v>375</v>
      </c>
      <c r="C10" s="13" t="str">
        <f>VLOOKUP(B10,SAC!11:1047,2,0)</f>
        <v>TOVAR ZAMBRANO, LUZ ANGELICA LEONOR</v>
      </c>
      <c r="D10" s="13">
        <f>VLOOKUP(B10,SAC!11:1047,3,0)</f>
        <v>30722414</v>
      </c>
      <c r="E10" s="43" t="s">
        <v>138</v>
      </c>
      <c r="F10" s="43" t="s">
        <v>139</v>
      </c>
      <c r="G10" s="19" t="s">
        <v>708</v>
      </c>
      <c r="H10" s="19" t="s">
        <v>237</v>
      </c>
      <c r="I10" s="19" t="s">
        <v>237</v>
      </c>
      <c r="J10" s="30" t="str">
        <f>IF(H10="Ciencias Naturales - Quimica","Aplica Area","No Aplica Area")</f>
        <v>Aplica Area</v>
      </c>
      <c r="K10" s="43" t="s">
        <v>218</v>
      </c>
      <c r="L10" s="19">
        <v>58</v>
      </c>
      <c r="M10" s="30">
        <v>0</v>
      </c>
      <c r="N10" s="30">
        <v>0</v>
      </c>
      <c r="O10" s="30">
        <v>0</v>
      </c>
      <c r="P10" s="30" t="str">
        <f>IF(M10&gt;=2,"Aplica Permanencia","No Aplica Permanencia")</f>
        <v>No Aplica Permanencia</v>
      </c>
      <c r="Q10" s="30">
        <v>18</v>
      </c>
      <c r="R10" s="30" t="str">
        <f>IF(AND(J10="Aplica Area",P10="Aplica Permanencia"),"Inscrito Proceso","No Procede Inscripcion")</f>
        <v>No Procede Inscripcion</v>
      </c>
      <c r="S10" s="13"/>
      <c r="T10" s="13"/>
      <c r="U10" s="13" t="s">
        <v>904</v>
      </c>
      <c r="V10" s="13" t="s">
        <v>220</v>
      </c>
    </row>
    <row r="11" spans="1:68" s="17" customFormat="1" ht="27" x14ac:dyDescent="0.2">
      <c r="A11" s="31">
        <v>8</v>
      </c>
      <c r="B11" s="13" t="s">
        <v>347</v>
      </c>
      <c r="C11" s="13" t="str">
        <f>VLOOKUP(B11,SAC!12:1048,2,0)</f>
        <v>PANTOJA PALMA, DORIS DEL SOCORRO</v>
      </c>
      <c r="D11" s="13">
        <f>VLOOKUP(B11,SAC!12:1048,3,0)</f>
        <v>31957887</v>
      </c>
      <c r="E11" s="43" t="s">
        <v>138</v>
      </c>
      <c r="F11" s="43" t="s">
        <v>139</v>
      </c>
      <c r="G11" s="19" t="s">
        <v>318</v>
      </c>
      <c r="H11" s="19" t="s">
        <v>237</v>
      </c>
      <c r="I11" s="19" t="s">
        <v>237</v>
      </c>
      <c r="J11" s="30" t="str">
        <f>IF(H11="Ciencias Naturales - Quimica","Aplica Area","No Aplica Area")</f>
        <v>Aplica Area</v>
      </c>
      <c r="K11" s="43" t="s">
        <v>218</v>
      </c>
      <c r="L11" s="19">
        <v>51</v>
      </c>
      <c r="M11" s="30">
        <v>7</v>
      </c>
      <c r="N11" s="30">
        <v>9</v>
      </c>
      <c r="O11" s="30">
        <v>2</v>
      </c>
      <c r="P11" s="30" t="str">
        <f>IF(M11&gt;=2,"Aplica Permanencia","No Aplica Permanencia")</f>
        <v>Aplica Permanencia</v>
      </c>
      <c r="Q11" s="30">
        <v>8</v>
      </c>
      <c r="R11" s="30" t="str">
        <f>IF(AND(J11="Aplica Area",P11="Aplica Permanencia"),"Inscrito Proceso","No Procede Inscripcion")</f>
        <v>Inscrito Proceso</v>
      </c>
      <c r="S11" s="13" t="s">
        <v>205</v>
      </c>
      <c r="T11" s="13"/>
      <c r="U11" s="13" t="s">
        <v>905</v>
      </c>
      <c r="V11" s="13" t="s">
        <v>145</v>
      </c>
    </row>
    <row r="12" spans="1:68" s="17" customFormat="1" ht="40.5" x14ac:dyDescent="0.2">
      <c r="A12" s="31">
        <v>9</v>
      </c>
      <c r="B12" s="13" t="s">
        <v>451</v>
      </c>
      <c r="C12" s="13" t="str">
        <f>VLOOKUP(B12,SAC!10:1046,2,0)</f>
        <v>PORTILLO RIVADENEIRA, SOL DURCAL</v>
      </c>
      <c r="D12" s="13">
        <f>VLOOKUP(B12,SAC!10:1046,3,0)</f>
        <v>59821210</v>
      </c>
      <c r="E12" s="43" t="s">
        <v>138</v>
      </c>
      <c r="F12" s="43" t="s">
        <v>139</v>
      </c>
      <c r="G12" s="19" t="s">
        <v>707</v>
      </c>
      <c r="H12" s="19" t="s">
        <v>207</v>
      </c>
      <c r="I12" s="19" t="s">
        <v>237</v>
      </c>
      <c r="J12" s="30" t="str">
        <f t="shared" si="0"/>
        <v>No Aplica Area</v>
      </c>
      <c r="K12" s="43" t="s">
        <v>218</v>
      </c>
      <c r="L12" s="19">
        <v>45</v>
      </c>
      <c r="M12" s="30">
        <v>0</v>
      </c>
      <c r="N12" s="30">
        <v>0</v>
      </c>
      <c r="O12" s="30">
        <v>0</v>
      </c>
      <c r="P12" s="30" t="str">
        <f t="shared" si="1"/>
        <v>No Aplica Permanencia</v>
      </c>
      <c r="Q12" s="30">
        <v>80</v>
      </c>
      <c r="R12" s="30" t="str">
        <f t="shared" si="2"/>
        <v>No Procede Inscripcion</v>
      </c>
      <c r="S12" s="13"/>
      <c r="T12" s="13"/>
      <c r="U12" s="13" t="s">
        <v>906</v>
      </c>
      <c r="V12" s="13" t="s">
        <v>220</v>
      </c>
    </row>
    <row r="13" spans="1:68" s="17" customFormat="1" ht="27" x14ac:dyDescent="0.2">
      <c r="A13" s="31">
        <v>10</v>
      </c>
      <c r="B13" s="13" t="s">
        <v>646</v>
      </c>
      <c r="C13" s="13" t="str">
        <f>VLOOKUP(B13,SAC!13:1049,2,0)</f>
        <v>CULTID MARTINEZ, EDITA BERNARDA</v>
      </c>
      <c r="D13" s="13">
        <f>VLOOKUP(B13,SAC!13:1049,3,0)</f>
        <v>27295037</v>
      </c>
      <c r="E13" s="43" t="s">
        <v>138</v>
      </c>
      <c r="F13" s="43" t="s">
        <v>139</v>
      </c>
      <c r="G13" s="19" t="s">
        <v>320</v>
      </c>
      <c r="H13" s="19" t="s">
        <v>237</v>
      </c>
      <c r="I13" s="19" t="s">
        <v>237</v>
      </c>
      <c r="J13" s="30" t="str">
        <f t="shared" si="0"/>
        <v>Aplica Area</v>
      </c>
      <c r="K13" s="43" t="s">
        <v>218</v>
      </c>
      <c r="L13" s="19">
        <v>55</v>
      </c>
      <c r="M13" s="30">
        <v>24</v>
      </c>
      <c r="N13" s="30">
        <v>0</v>
      </c>
      <c r="O13" s="30">
        <v>0</v>
      </c>
      <c r="P13" s="30" t="str">
        <f t="shared" si="1"/>
        <v>Aplica Permanencia</v>
      </c>
      <c r="Q13" s="30">
        <v>23</v>
      </c>
      <c r="R13" s="30" t="str">
        <f t="shared" si="2"/>
        <v>Inscrito Proceso</v>
      </c>
      <c r="S13" s="13"/>
      <c r="T13" s="13" t="s">
        <v>205</v>
      </c>
      <c r="U13" s="13" t="s">
        <v>907</v>
      </c>
      <c r="V13" s="13" t="s">
        <v>145</v>
      </c>
    </row>
    <row r="14" spans="1:68" s="17" customFormat="1" ht="27" x14ac:dyDescent="0.2">
      <c r="A14" s="31">
        <v>11</v>
      </c>
      <c r="B14" s="13" t="s">
        <v>702</v>
      </c>
      <c r="C14" s="13" t="str">
        <f>VLOOKUP(B14,SAC!14:1050,2,0)</f>
        <v>VELASCO OLIVA, CARLOS EDUARDO</v>
      </c>
      <c r="D14" s="13">
        <f>VLOOKUP(B14,SAC!14:1050,3,0)</f>
        <v>12987446</v>
      </c>
      <c r="E14" s="43" t="s">
        <v>138</v>
      </c>
      <c r="F14" s="43" t="s">
        <v>131</v>
      </c>
      <c r="G14" s="19" t="s">
        <v>709</v>
      </c>
      <c r="H14" s="19" t="s">
        <v>237</v>
      </c>
      <c r="I14" s="19" t="s">
        <v>237</v>
      </c>
      <c r="J14" s="30" t="str">
        <f t="shared" si="0"/>
        <v>Aplica Area</v>
      </c>
      <c r="K14" s="43" t="s">
        <v>218</v>
      </c>
      <c r="L14" s="19">
        <v>52</v>
      </c>
      <c r="M14" s="30">
        <v>11</v>
      </c>
      <c r="N14" s="30">
        <v>0</v>
      </c>
      <c r="O14" s="30">
        <v>0</v>
      </c>
      <c r="P14" s="30" t="str">
        <f t="shared" si="1"/>
        <v>Aplica Permanencia</v>
      </c>
      <c r="Q14" s="30">
        <v>11</v>
      </c>
      <c r="R14" s="30" t="str">
        <f t="shared" si="2"/>
        <v>Inscrito Proceso</v>
      </c>
      <c r="S14" s="13"/>
      <c r="T14" s="13" t="s">
        <v>205</v>
      </c>
      <c r="U14" s="13" t="s">
        <v>908</v>
      </c>
      <c r="V14" s="13" t="s">
        <v>145</v>
      </c>
    </row>
    <row r="15" spans="1:68" s="18" customFormat="1" ht="54" x14ac:dyDescent="0.2">
      <c r="A15" s="31">
        <v>12</v>
      </c>
      <c r="B15" s="13" t="s">
        <v>598</v>
      </c>
      <c r="C15" s="13" t="str">
        <f>VLOOKUP(B15,SAC!15:1051,2,0)</f>
        <v>DELGADO BENAVIDES, ANA YAQUELINE</v>
      </c>
      <c r="D15" s="13">
        <f>VLOOKUP(B15,SAC!15:1051,3,0)</f>
        <v>36758219</v>
      </c>
      <c r="E15" s="43" t="s">
        <v>138</v>
      </c>
      <c r="F15" s="43" t="s">
        <v>760</v>
      </c>
      <c r="G15" s="19" t="s">
        <v>759</v>
      </c>
      <c r="H15" s="19" t="s">
        <v>207</v>
      </c>
      <c r="I15" s="19" t="s">
        <v>237</v>
      </c>
      <c r="J15" s="30" t="str">
        <f t="shared" si="0"/>
        <v>No Aplica Area</v>
      </c>
      <c r="K15" s="43" t="s">
        <v>218</v>
      </c>
      <c r="L15" s="19">
        <v>38</v>
      </c>
      <c r="M15" s="30">
        <v>0</v>
      </c>
      <c r="N15" s="30">
        <v>0</v>
      </c>
      <c r="O15" s="30">
        <v>0</v>
      </c>
      <c r="P15" s="30" t="str">
        <f t="shared" si="1"/>
        <v>No Aplica Permanencia</v>
      </c>
      <c r="Q15" s="30">
        <v>12</v>
      </c>
      <c r="R15" s="30" t="str">
        <f t="shared" si="2"/>
        <v>No Procede Inscripcion</v>
      </c>
      <c r="S15" s="13"/>
      <c r="T15" s="13"/>
      <c r="U15" s="13" t="s">
        <v>897</v>
      </c>
      <c r="V15" s="13" t="s">
        <v>220</v>
      </c>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row>
    <row r="16" spans="1:68" s="18" customFormat="1" ht="40.5" x14ac:dyDescent="0.2">
      <c r="A16" s="31">
        <v>13</v>
      </c>
      <c r="B16" s="13" t="s">
        <v>559</v>
      </c>
      <c r="C16" s="13" t="str">
        <f>VLOOKUP(B16,SAC!17:1053,2,0)</f>
        <v>MALLAMA BENAVIDES, CARLOS EFREN</v>
      </c>
      <c r="D16" s="13">
        <f>VLOOKUP(B16,SAC!17:1053,3,0)</f>
        <v>12981030</v>
      </c>
      <c r="E16" s="43" t="s">
        <v>138</v>
      </c>
      <c r="F16" s="43" t="s">
        <v>139</v>
      </c>
      <c r="G16" s="19" t="s">
        <v>762</v>
      </c>
      <c r="H16" s="19" t="s">
        <v>321</v>
      </c>
      <c r="I16" s="19" t="s">
        <v>237</v>
      </c>
      <c r="J16" s="30" t="str">
        <f t="shared" ref="J16:J18" si="3">IF(H16="Ciencias Naturales - Quimica","Aplica Area","No Aplica Area")</f>
        <v>No Aplica Area</v>
      </c>
      <c r="K16" s="43" t="s">
        <v>218</v>
      </c>
      <c r="L16" s="19">
        <v>55</v>
      </c>
      <c r="M16" s="30">
        <v>18</v>
      </c>
      <c r="N16" s="30">
        <v>1</v>
      </c>
      <c r="O16" s="30">
        <v>1</v>
      </c>
      <c r="P16" s="30" t="str">
        <f t="shared" ref="P16:P18" si="4">IF(M16&gt;=2,"Aplica Permanencia","No Aplica Permanencia")</f>
        <v>Aplica Permanencia</v>
      </c>
      <c r="Q16" s="30">
        <v>22</v>
      </c>
      <c r="R16" s="30" t="str">
        <f t="shared" ref="R16:R18" si="5">IF(AND(J16="Aplica Area",P16="Aplica Permanencia"),"Inscrito Proceso","No Procede Inscripcion")</f>
        <v>No Procede Inscripcion</v>
      </c>
      <c r="S16" s="13"/>
      <c r="T16" s="13"/>
      <c r="U16" s="13" t="s">
        <v>898</v>
      </c>
      <c r="V16" s="13" t="s">
        <v>220</v>
      </c>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row>
    <row r="17" spans="1:68" s="18" customFormat="1" ht="27" x14ac:dyDescent="0.2">
      <c r="A17" s="31">
        <v>14</v>
      </c>
      <c r="B17" s="13" t="s">
        <v>515</v>
      </c>
      <c r="C17" s="13" t="str">
        <f>VLOOKUP(B17,SAC!18:1054,2,0)</f>
        <v>BENAVIDES BURGOS, LUIS ANIBAL</v>
      </c>
      <c r="D17" s="13">
        <f>VLOOKUP(B17,SAC!18:1054,3,0)</f>
        <v>12999333</v>
      </c>
      <c r="E17" s="43" t="s">
        <v>138</v>
      </c>
      <c r="F17" s="43" t="s">
        <v>139</v>
      </c>
      <c r="G17" s="19" t="s">
        <v>763</v>
      </c>
      <c r="H17" s="19" t="s">
        <v>237</v>
      </c>
      <c r="I17" s="19" t="s">
        <v>237</v>
      </c>
      <c r="J17" s="30" t="str">
        <f t="shared" si="3"/>
        <v>Aplica Area</v>
      </c>
      <c r="K17" s="43" t="s">
        <v>218</v>
      </c>
      <c r="L17" s="19">
        <v>18</v>
      </c>
      <c r="M17" s="30">
        <v>22</v>
      </c>
      <c r="N17" s="30">
        <v>7</v>
      </c>
      <c r="O17" s="30">
        <v>12</v>
      </c>
      <c r="P17" s="30" t="str">
        <f t="shared" si="4"/>
        <v>Aplica Permanencia</v>
      </c>
      <c r="Q17" s="30">
        <v>43</v>
      </c>
      <c r="R17" s="30" t="str">
        <f t="shared" si="5"/>
        <v>Inscrito Proceso</v>
      </c>
      <c r="S17" s="13"/>
      <c r="T17" s="13" t="s">
        <v>205</v>
      </c>
      <c r="U17" s="13" t="s">
        <v>910</v>
      </c>
      <c r="V17" s="13" t="s">
        <v>145</v>
      </c>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row>
    <row r="18" spans="1:68" s="18" customFormat="1" ht="27" x14ac:dyDescent="0.2">
      <c r="A18" s="31">
        <v>15</v>
      </c>
      <c r="B18" s="13" t="s">
        <v>497</v>
      </c>
      <c r="C18" s="13" t="str">
        <f>VLOOKUP(B18,SAC!19:1055,2,0)</f>
        <v>GUERRERO ORDOÑEZ, MARTHA LUCIA</v>
      </c>
      <c r="D18" s="13">
        <f>VLOOKUP(B18,SAC!19:1055,3,0)</f>
        <v>30734885</v>
      </c>
      <c r="E18" s="43" t="s">
        <v>138</v>
      </c>
      <c r="F18" s="43" t="s">
        <v>139</v>
      </c>
      <c r="G18" s="19" t="s">
        <v>764</v>
      </c>
      <c r="H18" s="19" t="s">
        <v>237</v>
      </c>
      <c r="I18" s="19" t="s">
        <v>237</v>
      </c>
      <c r="J18" s="30" t="str">
        <f t="shared" si="3"/>
        <v>Aplica Area</v>
      </c>
      <c r="K18" s="43" t="s">
        <v>218</v>
      </c>
      <c r="L18" s="19">
        <v>52</v>
      </c>
      <c r="M18" s="30">
        <v>28</v>
      </c>
      <c r="N18" s="30">
        <v>6</v>
      </c>
      <c r="O18" s="30">
        <v>5</v>
      </c>
      <c r="P18" s="30" t="str">
        <f t="shared" si="4"/>
        <v>Aplica Permanencia</v>
      </c>
      <c r="Q18" s="30">
        <v>68</v>
      </c>
      <c r="R18" s="30" t="str">
        <f t="shared" si="5"/>
        <v>Inscrito Proceso</v>
      </c>
      <c r="S18" s="13"/>
      <c r="T18" s="13" t="s">
        <v>205</v>
      </c>
      <c r="U18" s="13" t="s">
        <v>911</v>
      </c>
      <c r="V18" s="13" t="s">
        <v>145</v>
      </c>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row>
  </sheetData>
  <sheetProtection password="92A9" sheet="1" formatCells="0" formatColumns="0" formatRows="0" insertColumns="0" insertRows="0" insertHyperlinks="0" deleteColumns="0" deleteRows="0" sort="0" autoFilter="0" pivotTables="0"/>
  <mergeCells count="21">
    <mergeCell ref="G2:G3"/>
    <mergeCell ref="H2:H3"/>
    <mergeCell ref="I2:I3"/>
    <mergeCell ref="J2:J3"/>
    <mergeCell ref="K2:K3"/>
    <mergeCell ref="A1:V1"/>
    <mergeCell ref="U2:U3"/>
    <mergeCell ref="V2:V3"/>
    <mergeCell ref="M2:O2"/>
    <mergeCell ref="P2:P3"/>
    <mergeCell ref="Q2:Q3"/>
    <mergeCell ref="R2:R3"/>
    <mergeCell ref="S2:S3"/>
    <mergeCell ref="T2:T3"/>
    <mergeCell ref="L2:L3"/>
    <mergeCell ref="A2:A3"/>
    <mergeCell ref="B2:B3"/>
    <mergeCell ref="C2:C3"/>
    <mergeCell ref="D2:D3"/>
    <mergeCell ref="E2:E3"/>
    <mergeCell ref="F2:F3"/>
  </mergeCells>
  <conditionalFormatting sqref="J5:J18">
    <cfRule type="containsText" dxfId="206" priority="34" operator="containsText" text="No Aplica Area">
      <formula>NOT(ISERROR(SEARCH("No Aplica Area",J5)))</formula>
    </cfRule>
  </conditionalFormatting>
  <conditionalFormatting sqref="P5:P18">
    <cfRule type="containsText" dxfId="205" priority="32" operator="containsText" text="No Aplica Permanencia">
      <formula>NOT(ISERROR(SEARCH("No Aplica Permanencia",P5)))</formula>
    </cfRule>
    <cfRule type="containsText" dxfId="204" priority="33" operator="containsText" text="No Aplica Area">
      <formula>NOT(ISERROR(SEARCH("No Aplica Area",P5)))</formula>
    </cfRule>
  </conditionalFormatting>
  <conditionalFormatting sqref="J4">
    <cfRule type="containsText" dxfId="203" priority="24" operator="containsText" text="No Aplica Area">
      <formula>NOT(ISERROR(SEARCH("No Aplica Area",J4)))</formula>
    </cfRule>
  </conditionalFormatting>
  <conditionalFormatting sqref="R4:R18">
    <cfRule type="containsText" dxfId="202" priority="21" operator="containsText" text="No Procede Inscripcion">
      <formula>NOT(ISERROR(SEARCH("No Procede Inscripcion",R4)))</formula>
    </cfRule>
  </conditionalFormatting>
  <conditionalFormatting sqref="V4:V18">
    <cfRule type="containsText" dxfId="201" priority="14" operator="containsText" text="No Procede Inscricion, como tampoco estudios de criterios">
      <formula>NOT(ISERROR(SEARCH("No Procede Inscricion, como tampoco estudios de criterios",V4)))</formula>
    </cfRule>
    <cfRule type="containsText" dxfId="200" priority="19" operator="containsText" text="NoCumple Criterios Para Traslado">
      <formula>NOT(ISERROR(SEARCH("NoCumple Criterios Para Traslado",V4)))</formula>
    </cfRule>
  </conditionalFormatting>
  <conditionalFormatting sqref="V4:V18">
    <cfRule type="containsText" dxfId="199" priority="15" operator="containsText" text="No cumple con los criterios de traslado">
      <formula>NOT(ISERROR(SEARCH("No cumple con los criterios de traslado",V4)))</formula>
    </cfRule>
    <cfRule type="containsText" dxfId="198" priority="16" operator="containsText" text="No cumple con los criterios de Traslado">
      <formula>NOT(ISERROR(SEARCH("No cumple con los criterios de Traslado",V4)))</formula>
    </cfRule>
    <cfRule type="containsText" dxfId="197" priority="17" operator="containsText" text="No Cumple Criterios Para Traslado">
      <formula>NOT(ISERROR(SEARCH("No Cumple Criterios Para Traslado",V4)))</formula>
    </cfRule>
    <cfRule type="containsText" dxfId="196" priority="18" operator="containsText" text="No Cumple Requisitos Para Traslado">
      <formula>NOT(ISERROR(SEARCH("No Cumple Requisitos Para Traslado",V4)))</formula>
    </cfRule>
    <cfRule type="containsText" dxfId="195" priority="20" operator="containsText" text="No Cumple Criterios de Traslado">
      <formula>NOT(ISERROR(SEARCH("No Cumple Criterios de Traslado",V4)))</formula>
    </cfRule>
  </conditionalFormatting>
  <conditionalFormatting sqref="P4">
    <cfRule type="containsText" dxfId="194" priority="12" operator="containsText" text="No Aplica Permanencia">
      <formula>NOT(ISERROR(SEARCH("No Aplica Permanencia",P4)))</formula>
    </cfRule>
    <cfRule type="containsText" dxfId="193" priority="13" operator="containsText" text="No Aplica Area">
      <formula>NOT(ISERROR(SEARCH("No Aplica Area",P4)))</formula>
    </cfRule>
  </conditionalFormatting>
  <dataValidations count="12">
    <dataValidation type="list" allowBlank="1" showInputMessage="1" showErrorMessage="1" sqref="K4:K5 K7:K18">
      <formula1>"Normal Superior de Pasto"</formula1>
    </dataValidation>
    <dataValidation type="list" allowBlank="1" showInputMessage="1" showErrorMessage="1" sqref="F5:F6 F8:F14 F16:F18">
      <formula1>"Pasto,Nariño,Cauca, ipiales,"</formula1>
    </dataValidation>
    <dataValidation type="list" allowBlank="1" showInputMessage="1" showErrorMessage="1" sqref="H4:H8 H17:H18 H10:H15 I4:I18">
      <formula1>"Ciencias Naturales - Quimica,Otra Especialidad"</formula1>
    </dataValidation>
    <dataValidation type="list" allowBlank="1" showInputMessage="1" showErrorMessage="1" sqref="F4">
      <formula1>"Pasto,Nariño,Cauca, ipiales,Tumaco"</formula1>
    </dataValidation>
    <dataValidation type="list" allowBlank="1" showInputMessage="1" showErrorMessage="1" sqref="K6">
      <formula1>"Normal Superior de Pasto,especifica IEM/CEM que no se encuentra en el proceso"</formula1>
    </dataValidation>
    <dataValidation type="list" allowBlank="1" showInputMessage="1" showErrorMessage="1" sqref="F7">
      <formula1>"Pasto,Nariño,Cauca, ipiales,Tolima"</formula1>
    </dataValidation>
    <dataValidation type="list" allowBlank="1" showInputMessage="1" showErrorMessage="1" sqref="H9 H16">
      <formula1>"Humanidades Lengua Castellana,Otra Especialidad,No se logra verificar el area de nombramiento"</formula1>
    </dataValidation>
    <dataValidation type="list" allowBlank="1" showInputMessage="1" showErrorMessage="1" sqref="F15">
      <formula1>"Pasto,Nariño,Cauca, ipiales,Antioquia"</formula1>
    </dataValidation>
    <dataValidation type="list" allowBlank="1" showInputMessage="1" showErrorMessage="1" sqref="S4:S18"/>
    <dataValidation type="list" allowBlank="1" showInputMessage="1" showErrorMessage="1" promptTitle="Criterios Para otra ETC" sqref="T4:T18">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E4:E18">
      <formula1>"Traslado, Permuta"</formula1>
    </dataValidation>
    <dataValidation type="list" allowBlank="1" showInputMessage="1" showErrorMessage="1" sqref="V4:V18"/>
  </dataValidation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
  <sheetViews>
    <sheetView topLeftCell="A7" workbookViewId="0">
      <selection activeCell="G6" sqref="G6"/>
    </sheetView>
  </sheetViews>
  <sheetFormatPr baseColWidth="10" defaultRowHeight="12.75" x14ac:dyDescent="0.2"/>
  <cols>
    <col min="2" max="2" width="13" customWidth="1"/>
    <col min="21" max="21" width="16" customWidth="1"/>
    <col min="22" max="22" width="13.85546875" customWidth="1"/>
  </cols>
  <sheetData>
    <row r="1" spans="1:68" ht="54" customHeight="1" x14ac:dyDescent="0.35">
      <c r="A1" s="87" t="s">
        <v>936</v>
      </c>
      <c r="B1" s="87"/>
      <c r="C1" s="87"/>
      <c r="D1" s="87"/>
      <c r="E1" s="87"/>
      <c r="F1" s="87"/>
      <c r="G1" s="87"/>
      <c r="H1" s="87"/>
      <c r="I1" s="87"/>
      <c r="J1" s="87"/>
      <c r="K1" s="87"/>
      <c r="L1" s="87"/>
      <c r="M1" s="87"/>
      <c r="N1" s="87"/>
      <c r="O1" s="87"/>
      <c r="P1" s="87"/>
      <c r="Q1" s="87"/>
      <c r="R1" s="87"/>
      <c r="S1" s="87"/>
      <c r="T1" s="87"/>
      <c r="U1" s="87"/>
      <c r="V1" s="87"/>
    </row>
    <row r="2" spans="1:68" s="41" customFormat="1" ht="31.15" customHeight="1" x14ac:dyDescent="0.3">
      <c r="A2" s="88" t="s">
        <v>24</v>
      </c>
      <c r="B2" s="88" t="s">
        <v>25</v>
      </c>
      <c r="C2" s="88" t="s">
        <v>12</v>
      </c>
      <c r="D2" s="88" t="s">
        <v>56</v>
      </c>
      <c r="E2" s="88" t="s">
        <v>55</v>
      </c>
      <c r="F2" s="88" t="s">
        <v>57</v>
      </c>
      <c r="G2" s="88" t="s">
        <v>17</v>
      </c>
      <c r="H2" s="88" t="s">
        <v>54</v>
      </c>
      <c r="I2" s="88" t="s">
        <v>58</v>
      </c>
      <c r="J2" s="88" t="s">
        <v>62</v>
      </c>
      <c r="K2" s="88" t="s">
        <v>59</v>
      </c>
      <c r="L2" s="88" t="s">
        <v>18</v>
      </c>
      <c r="M2" s="88" t="s">
        <v>67</v>
      </c>
      <c r="N2" s="88"/>
      <c r="O2" s="89"/>
      <c r="P2" s="88" t="s">
        <v>63</v>
      </c>
      <c r="Q2" s="88" t="s">
        <v>60</v>
      </c>
      <c r="R2" s="88" t="s">
        <v>61</v>
      </c>
      <c r="S2" s="88" t="s">
        <v>64</v>
      </c>
      <c r="T2" s="88" t="s">
        <v>143</v>
      </c>
      <c r="U2" s="88" t="s">
        <v>144</v>
      </c>
      <c r="V2" s="88" t="s">
        <v>65</v>
      </c>
    </row>
    <row r="3" spans="1:68" s="42" customFormat="1" ht="31.15" customHeight="1" x14ac:dyDescent="0.2">
      <c r="A3" s="89"/>
      <c r="B3" s="89" t="s">
        <v>25</v>
      </c>
      <c r="C3" s="89" t="s">
        <v>12</v>
      </c>
      <c r="D3" s="89" t="s">
        <v>14</v>
      </c>
      <c r="E3" s="89" t="s">
        <v>15</v>
      </c>
      <c r="F3" s="89" t="s">
        <v>16</v>
      </c>
      <c r="G3" s="89" t="s">
        <v>17</v>
      </c>
      <c r="H3" s="89" t="s">
        <v>54</v>
      </c>
      <c r="I3" s="89"/>
      <c r="J3" s="89"/>
      <c r="K3" s="89" t="s">
        <v>28</v>
      </c>
      <c r="L3" s="89" t="s">
        <v>18</v>
      </c>
      <c r="M3" s="75" t="s">
        <v>53</v>
      </c>
      <c r="N3" s="75" t="s">
        <v>51</v>
      </c>
      <c r="O3" s="75" t="s">
        <v>52</v>
      </c>
      <c r="P3" s="89"/>
      <c r="Q3" s="89" t="s">
        <v>19</v>
      </c>
      <c r="R3" s="89" t="s">
        <v>26</v>
      </c>
      <c r="S3" s="89"/>
      <c r="T3" s="89"/>
      <c r="U3" s="89"/>
      <c r="V3" s="89" t="s">
        <v>26</v>
      </c>
    </row>
    <row r="4" spans="1:68" s="17" customFormat="1" ht="81" x14ac:dyDescent="0.2">
      <c r="A4" s="31">
        <v>1</v>
      </c>
      <c r="B4" s="13" t="s">
        <v>346</v>
      </c>
      <c r="C4" s="13" t="s">
        <v>427</v>
      </c>
      <c r="D4" s="13">
        <v>30734694</v>
      </c>
      <c r="E4" s="43" t="s">
        <v>138</v>
      </c>
      <c r="F4" s="43" t="s">
        <v>132</v>
      </c>
      <c r="G4" s="19" t="s">
        <v>432</v>
      </c>
      <c r="H4" s="19" t="s">
        <v>237</v>
      </c>
      <c r="I4" s="19" t="s">
        <v>237</v>
      </c>
      <c r="J4" s="30" t="s">
        <v>928</v>
      </c>
      <c r="K4" s="43" t="s">
        <v>218</v>
      </c>
      <c r="L4" s="19">
        <v>55</v>
      </c>
      <c r="M4" s="30">
        <v>10</v>
      </c>
      <c r="N4" s="30">
        <v>2</v>
      </c>
      <c r="O4" s="30">
        <v>1</v>
      </c>
      <c r="P4" s="30" t="s">
        <v>929</v>
      </c>
      <c r="Q4" s="30">
        <v>13</v>
      </c>
      <c r="R4" s="30" t="s">
        <v>930</v>
      </c>
      <c r="S4" s="13" t="s">
        <v>433</v>
      </c>
      <c r="T4" s="13"/>
      <c r="U4" s="13"/>
      <c r="V4" s="13" t="s">
        <v>327</v>
      </c>
    </row>
    <row r="5" spans="1:68" s="17" customFormat="1" ht="81" x14ac:dyDescent="0.2">
      <c r="A5" s="31">
        <v>2</v>
      </c>
      <c r="B5" s="13" t="s">
        <v>397</v>
      </c>
      <c r="C5" s="13" t="s">
        <v>398</v>
      </c>
      <c r="D5" s="13">
        <v>36750607</v>
      </c>
      <c r="E5" s="43" t="s">
        <v>138</v>
      </c>
      <c r="F5" s="43" t="s">
        <v>132</v>
      </c>
      <c r="G5" s="19" t="s">
        <v>212</v>
      </c>
      <c r="H5" s="19" t="s">
        <v>237</v>
      </c>
      <c r="I5" s="19" t="s">
        <v>237</v>
      </c>
      <c r="J5" s="30" t="s">
        <v>928</v>
      </c>
      <c r="K5" s="43" t="s">
        <v>218</v>
      </c>
      <c r="L5" s="19">
        <v>0</v>
      </c>
      <c r="M5" s="30">
        <v>7</v>
      </c>
      <c r="N5" s="30">
        <v>8</v>
      </c>
      <c r="O5" s="30">
        <v>9</v>
      </c>
      <c r="P5" s="30" t="s">
        <v>929</v>
      </c>
      <c r="Q5" s="30">
        <v>10</v>
      </c>
      <c r="R5" s="30" t="s">
        <v>930</v>
      </c>
      <c r="S5" s="13" t="s">
        <v>433</v>
      </c>
      <c r="T5" s="13"/>
      <c r="U5" s="13"/>
      <c r="V5" s="13" t="s">
        <v>327</v>
      </c>
    </row>
    <row r="6" spans="1:68" s="18" customFormat="1" ht="180" customHeight="1" x14ac:dyDescent="0.2">
      <c r="A6" s="28">
        <v>3</v>
      </c>
      <c r="B6" s="13" t="s">
        <v>595</v>
      </c>
      <c r="C6" s="13" t="s">
        <v>596</v>
      </c>
      <c r="D6" s="13">
        <v>98395995</v>
      </c>
      <c r="E6" s="43" t="s">
        <v>138</v>
      </c>
      <c r="F6" s="43" t="s">
        <v>131</v>
      </c>
      <c r="G6" s="19" t="s">
        <v>761</v>
      </c>
      <c r="H6" s="19" t="s">
        <v>237</v>
      </c>
      <c r="I6" s="19" t="s">
        <v>237</v>
      </c>
      <c r="J6" s="30" t="s">
        <v>928</v>
      </c>
      <c r="K6" s="43" t="s">
        <v>218</v>
      </c>
      <c r="L6" s="19">
        <v>41</v>
      </c>
      <c r="M6" s="30">
        <v>2</v>
      </c>
      <c r="N6" s="30">
        <v>9</v>
      </c>
      <c r="O6" s="30">
        <v>5</v>
      </c>
      <c r="P6" s="30" t="s">
        <v>929</v>
      </c>
      <c r="Q6" s="30">
        <v>11</v>
      </c>
      <c r="R6" s="30" t="s">
        <v>930</v>
      </c>
      <c r="S6" s="13"/>
      <c r="T6" s="13" t="s">
        <v>142</v>
      </c>
      <c r="U6" s="13" t="s">
        <v>909</v>
      </c>
      <c r="V6" s="13" t="s">
        <v>327</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row>
    <row r="7" spans="1:68" s="18" customFormat="1" ht="42.75" x14ac:dyDescent="0.2">
      <c r="A7" s="31">
        <v>4</v>
      </c>
      <c r="B7" s="13" t="s">
        <v>479</v>
      </c>
      <c r="C7" s="13" t="s">
        <v>480</v>
      </c>
      <c r="D7" s="13">
        <v>36951764</v>
      </c>
      <c r="E7" s="43" t="s">
        <v>138</v>
      </c>
      <c r="F7" s="43" t="s">
        <v>132</v>
      </c>
      <c r="G7" s="19" t="s">
        <v>209</v>
      </c>
      <c r="H7" s="19" t="s">
        <v>237</v>
      </c>
      <c r="I7" s="19" t="s">
        <v>237</v>
      </c>
      <c r="J7" s="30" t="s">
        <v>928</v>
      </c>
      <c r="K7" s="43" t="s">
        <v>218</v>
      </c>
      <c r="L7" s="19">
        <v>37</v>
      </c>
      <c r="M7" s="30">
        <v>3</v>
      </c>
      <c r="N7" s="30">
        <v>0</v>
      </c>
      <c r="O7" s="30">
        <v>8</v>
      </c>
      <c r="P7" s="30" t="s">
        <v>929</v>
      </c>
      <c r="Q7" s="30">
        <v>19</v>
      </c>
      <c r="R7" s="30" t="s">
        <v>930</v>
      </c>
      <c r="S7" s="13" t="s">
        <v>326</v>
      </c>
      <c r="T7" s="13"/>
      <c r="U7" s="13"/>
      <c r="V7" s="13" t="s">
        <v>327</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row>
  </sheetData>
  <sheetProtection password="92A9" sheet="1" formatCells="0" formatColumns="0" formatRows="0" insertColumns="0" insertRows="0" insertHyperlinks="0" deleteColumns="0" deleteRows="0" sort="0" autoFilter="0" pivotTables="0"/>
  <mergeCells count="21">
    <mergeCell ref="B2:B3"/>
    <mergeCell ref="C2:C3"/>
    <mergeCell ref="D2:D3"/>
    <mergeCell ref="E2:E3"/>
    <mergeCell ref="F2:F3"/>
    <mergeCell ref="U2:U3"/>
    <mergeCell ref="V2:V3"/>
    <mergeCell ref="A1:V1"/>
    <mergeCell ref="M2:O2"/>
    <mergeCell ref="P2:P3"/>
    <mergeCell ref="Q2:Q3"/>
    <mergeCell ref="R2:R3"/>
    <mergeCell ref="S2:S3"/>
    <mergeCell ref="T2:T3"/>
    <mergeCell ref="G2:G3"/>
    <mergeCell ref="H2:H3"/>
    <mergeCell ref="I2:I3"/>
    <mergeCell ref="J2:J3"/>
    <mergeCell ref="K2:K3"/>
    <mergeCell ref="L2:L3"/>
    <mergeCell ref="A2:A3"/>
  </mergeCells>
  <conditionalFormatting sqref="J4:J5">
    <cfRule type="containsText" dxfId="192" priority="22" operator="containsText" text="No Aplica Area">
      <formula>NOT(ISERROR(SEARCH("No Aplica Area",J4)))</formula>
    </cfRule>
  </conditionalFormatting>
  <conditionalFormatting sqref="P4:P5">
    <cfRule type="containsText" dxfId="191" priority="20" operator="containsText" text="No Aplica Permanencia">
      <formula>NOT(ISERROR(SEARCH("No Aplica Permanencia",P4)))</formula>
    </cfRule>
    <cfRule type="containsText" dxfId="190" priority="21" operator="containsText" text="No Aplica Area">
      <formula>NOT(ISERROR(SEARCH("No Aplica Area",P4)))</formula>
    </cfRule>
  </conditionalFormatting>
  <conditionalFormatting sqref="R4:R5">
    <cfRule type="containsText" dxfId="189" priority="19" operator="containsText" text="No Procede Inscripcion">
      <formula>NOT(ISERROR(SEARCH("No Procede Inscripcion",R4)))</formula>
    </cfRule>
  </conditionalFormatting>
  <conditionalFormatting sqref="V4:V5">
    <cfRule type="containsText" dxfId="188" priority="12" operator="containsText" text="No Procede Inscricion, como tampoco estudios de criterios">
      <formula>NOT(ISERROR(SEARCH("No Procede Inscricion, como tampoco estudios de criterios",V4)))</formula>
    </cfRule>
    <cfRule type="containsText" dxfId="187" priority="17" operator="containsText" text="NoCumple Criterios Para Traslado">
      <formula>NOT(ISERROR(SEARCH("NoCumple Criterios Para Traslado",V4)))</formula>
    </cfRule>
  </conditionalFormatting>
  <conditionalFormatting sqref="V4:V5">
    <cfRule type="containsText" dxfId="186" priority="13" operator="containsText" text="No cumple con los criterios de traslado">
      <formula>NOT(ISERROR(SEARCH("No cumple con los criterios de traslado",V4)))</formula>
    </cfRule>
    <cfRule type="containsText" dxfId="185" priority="14" operator="containsText" text="No cumple con los criterios de Traslado">
      <formula>NOT(ISERROR(SEARCH("No cumple con los criterios de Traslado",V4)))</formula>
    </cfRule>
    <cfRule type="containsText" dxfId="184" priority="15" operator="containsText" text="No Cumple Criterios Para Traslado">
      <formula>NOT(ISERROR(SEARCH("No Cumple Criterios Para Traslado",V4)))</formula>
    </cfRule>
    <cfRule type="containsText" dxfId="183" priority="16" operator="containsText" text="No Cumple Requisitos Para Traslado">
      <formula>NOT(ISERROR(SEARCH("No Cumple Requisitos Para Traslado",V4)))</formula>
    </cfRule>
    <cfRule type="containsText" dxfId="182" priority="18" operator="containsText" text="No Cumple Criterios de Traslado">
      <formula>NOT(ISERROR(SEARCH("No Cumple Criterios de Traslado",V4)))</formula>
    </cfRule>
  </conditionalFormatting>
  <conditionalFormatting sqref="J6:J7">
    <cfRule type="containsText" dxfId="181" priority="11" operator="containsText" text="No Aplica Area">
      <formula>NOT(ISERROR(SEARCH("No Aplica Area",J6)))</formula>
    </cfRule>
  </conditionalFormatting>
  <conditionalFormatting sqref="P6:P7">
    <cfRule type="containsText" dxfId="180" priority="9" operator="containsText" text="No Aplica Permanencia">
      <formula>NOT(ISERROR(SEARCH("No Aplica Permanencia",P6)))</formula>
    </cfRule>
    <cfRule type="containsText" dxfId="179" priority="10" operator="containsText" text="No Aplica Area">
      <formula>NOT(ISERROR(SEARCH("No Aplica Area",P6)))</formula>
    </cfRule>
  </conditionalFormatting>
  <conditionalFormatting sqref="R6:R7">
    <cfRule type="containsText" dxfId="178" priority="8" operator="containsText" text="No Procede Inscripcion">
      <formula>NOT(ISERROR(SEARCH("No Procede Inscripcion",R6)))</formula>
    </cfRule>
  </conditionalFormatting>
  <conditionalFormatting sqref="V6:V7">
    <cfRule type="containsText" dxfId="177" priority="1" operator="containsText" text="No Procede Inscricion, como tampoco estudios de criterios">
      <formula>NOT(ISERROR(SEARCH("No Procede Inscricion, como tampoco estudios de criterios",V6)))</formula>
    </cfRule>
    <cfRule type="containsText" dxfId="176" priority="6" operator="containsText" text="NoCumple Criterios Para Traslado">
      <formula>NOT(ISERROR(SEARCH("NoCumple Criterios Para Traslado",V6)))</formula>
    </cfRule>
  </conditionalFormatting>
  <conditionalFormatting sqref="V6:V7">
    <cfRule type="containsText" dxfId="175" priority="2" operator="containsText" text="No cumple con los criterios de traslado">
      <formula>NOT(ISERROR(SEARCH("No cumple con los criterios de traslado",V6)))</formula>
    </cfRule>
    <cfRule type="containsText" dxfId="174" priority="3" operator="containsText" text="No cumple con los criterios de Traslado">
      <formula>NOT(ISERROR(SEARCH("No cumple con los criterios de Traslado",V6)))</formula>
    </cfRule>
    <cfRule type="containsText" dxfId="173" priority="4" operator="containsText" text="No Cumple Criterios Para Traslado">
      <formula>NOT(ISERROR(SEARCH("No Cumple Criterios Para Traslado",V6)))</formula>
    </cfRule>
    <cfRule type="containsText" dxfId="172" priority="5" operator="containsText" text="No Cumple Requisitos Para Traslado">
      <formula>NOT(ISERROR(SEARCH("No Cumple Requisitos Para Traslado",V6)))</formula>
    </cfRule>
    <cfRule type="containsText" dxfId="171" priority="7" operator="containsText" text="No Cumple Criterios de Traslado">
      <formula>NOT(ISERROR(SEARCH("No Cumple Criterios de Traslado",V6)))</formula>
    </cfRule>
  </conditionalFormatting>
  <dataValidations count="7">
    <dataValidation type="list" allowBlank="1" showInputMessage="1" showErrorMessage="1" sqref="V4:V7"/>
    <dataValidation type="list" allowBlank="1" showInputMessage="1" showErrorMessage="1" sqref="H4:I7">
      <formula1>"Ciencias Naturales - Quimica,Otra Especialidad"</formula1>
    </dataValidation>
    <dataValidation type="list" allowBlank="1" showInputMessage="1" showErrorMessage="1" sqref="E4:E7">
      <formula1>"Traslado, Permuta"</formula1>
    </dataValidation>
    <dataValidation type="list" allowBlank="1" showInputMessage="1" showErrorMessage="1" sqref="F4:F7">
      <formula1>"Pasto,Nariño,Cauca, ipiales,"</formula1>
    </dataValidation>
    <dataValidation type="list" allowBlank="1" showInputMessage="1" showErrorMessage="1" sqref="K4:K7">
      <formula1>"Normal Superior de Pasto"</formula1>
    </dataValidation>
    <dataValidation type="list" allowBlank="1" showInputMessage="1" showErrorMessage="1" promptTitle="Criterios Para otra ETC" sqref="T4:T7">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S4:S7"/>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E1" zoomScale="95" zoomScaleNormal="95" workbookViewId="0">
      <selection activeCell="M8" sqref="M8:P15"/>
    </sheetView>
  </sheetViews>
  <sheetFormatPr baseColWidth="10" defaultColWidth="11.5703125" defaultRowHeight="12.75" x14ac:dyDescent="0.2"/>
  <cols>
    <col min="1" max="1" width="5.5703125" style="60" customWidth="1"/>
    <col min="2" max="2" width="14.5703125" style="20" customWidth="1"/>
    <col min="3" max="3" width="34.28515625" style="20" customWidth="1"/>
    <col min="4" max="5" width="11.5703125" style="20"/>
    <col min="6" max="6" width="12.28515625" style="20" customWidth="1"/>
    <col min="7" max="7" width="25.42578125" style="20" customWidth="1"/>
    <col min="8" max="8" width="28.28515625" style="20" customWidth="1"/>
    <col min="9" max="9" width="25.28515625" style="20" customWidth="1"/>
    <col min="10" max="10" width="28.28515625" style="20" customWidth="1"/>
    <col min="11" max="11" width="25.5703125" style="20" customWidth="1"/>
    <col min="12" max="12" width="6.28515625" style="20" customWidth="1"/>
    <col min="13" max="15" width="6.7109375" style="20" customWidth="1"/>
    <col min="16" max="16" width="27.42578125" style="20" customWidth="1"/>
    <col min="17" max="17" width="8.7109375" style="20" customWidth="1"/>
    <col min="18" max="18" width="43.5703125" style="20" customWidth="1"/>
    <col min="19" max="19" width="43.28515625" style="20" customWidth="1"/>
    <col min="20" max="20" width="47.28515625" style="20" customWidth="1"/>
    <col min="21" max="21" width="63.85546875" style="20" customWidth="1"/>
    <col min="22" max="22" width="37.7109375" style="20" customWidth="1"/>
    <col min="23" max="16384" width="11.5703125" style="20"/>
  </cols>
  <sheetData>
    <row r="1" spans="1:22" ht="53.25" customHeight="1" x14ac:dyDescent="0.35">
      <c r="A1" s="87" t="s">
        <v>937</v>
      </c>
      <c r="B1" s="87"/>
      <c r="C1" s="87"/>
      <c r="D1" s="87"/>
      <c r="E1" s="87"/>
      <c r="F1" s="87"/>
      <c r="G1" s="87"/>
      <c r="H1" s="87"/>
      <c r="I1" s="87"/>
      <c r="J1" s="87"/>
      <c r="K1" s="87"/>
      <c r="L1" s="87"/>
      <c r="M1" s="87"/>
      <c r="N1" s="87"/>
      <c r="O1" s="87"/>
      <c r="P1" s="87"/>
      <c r="Q1" s="87"/>
      <c r="R1" s="87"/>
      <c r="S1" s="87"/>
      <c r="T1" s="87"/>
      <c r="U1" s="87"/>
      <c r="V1" s="87"/>
    </row>
    <row r="2" spans="1:22" s="41" customFormat="1" ht="31.15" customHeight="1" x14ac:dyDescent="0.3">
      <c r="A2" s="81" t="s">
        <v>24</v>
      </c>
      <c r="B2" s="81" t="s">
        <v>25</v>
      </c>
      <c r="C2" s="81" t="s">
        <v>12</v>
      </c>
      <c r="D2" s="81" t="s">
        <v>56</v>
      </c>
      <c r="E2" s="81" t="s">
        <v>55</v>
      </c>
      <c r="F2" s="81" t="s">
        <v>57</v>
      </c>
      <c r="G2" s="81" t="s">
        <v>17</v>
      </c>
      <c r="H2" s="81" t="s">
        <v>54</v>
      </c>
      <c r="I2" s="81" t="s">
        <v>58</v>
      </c>
      <c r="J2" s="81" t="s">
        <v>62</v>
      </c>
      <c r="K2" s="81" t="s">
        <v>59</v>
      </c>
      <c r="L2" s="81" t="s">
        <v>18</v>
      </c>
      <c r="M2" s="81" t="s">
        <v>67</v>
      </c>
      <c r="N2" s="81"/>
      <c r="O2" s="89"/>
      <c r="P2" s="81" t="s">
        <v>63</v>
      </c>
      <c r="Q2" s="81" t="s">
        <v>60</v>
      </c>
      <c r="R2" s="81" t="s">
        <v>61</v>
      </c>
      <c r="S2" s="81" t="s">
        <v>64</v>
      </c>
      <c r="T2" s="81" t="s">
        <v>143</v>
      </c>
      <c r="U2" s="81" t="s">
        <v>144</v>
      </c>
      <c r="V2" s="81" t="s">
        <v>65</v>
      </c>
    </row>
    <row r="3" spans="1:22" s="42" customFormat="1" ht="31.15" customHeight="1" x14ac:dyDescent="0.2">
      <c r="A3" s="82"/>
      <c r="B3" s="89" t="s">
        <v>25</v>
      </c>
      <c r="C3" s="89" t="s">
        <v>12</v>
      </c>
      <c r="D3" s="89" t="s">
        <v>14</v>
      </c>
      <c r="E3" s="89" t="s">
        <v>15</v>
      </c>
      <c r="F3" s="89" t="s">
        <v>16</v>
      </c>
      <c r="G3" s="89" t="s">
        <v>17</v>
      </c>
      <c r="H3" s="89" t="s">
        <v>54</v>
      </c>
      <c r="I3" s="89"/>
      <c r="J3" s="89"/>
      <c r="K3" s="89" t="s">
        <v>28</v>
      </c>
      <c r="L3" s="89" t="s">
        <v>18</v>
      </c>
      <c r="M3" s="37" t="s">
        <v>53</v>
      </c>
      <c r="N3" s="37" t="s">
        <v>51</v>
      </c>
      <c r="O3" s="37" t="s">
        <v>52</v>
      </c>
      <c r="P3" s="89"/>
      <c r="Q3" s="89" t="s">
        <v>19</v>
      </c>
      <c r="R3" s="89" t="s">
        <v>26</v>
      </c>
      <c r="S3" s="89"/>
      <c r="T3" s="89"/>
      <c r="U3" s="89"/>
      <c r="V3" s="89" t="s">
        <v>26</v>
      </c>
    </row>
    <row r="4" spans="1:22" s="17" customFormat="1" ht="34.9" customHeight="1" x14ac:dyDescent="0.2">
      <c r="A4" s="49">
        <v>1</v>
      </c>
      <c r="B4" s="13" t="s">
        <v>166</v>
      </c>
      <c r="C4" s="13" t="str">
        <f>VLOOKUP(B4,SAC!2:1038,2,0)</f>
        <v>BRAVO PANTOJA, PEDRO NEL</v>
      </c>
      <c r="D4" s="13">
        <f>VLOOKUP(B4,SAC!2:1038,3,0)</f>
        <v>98379476</v>
      </c>
      <c r="E4" s="43" t="s">
        <v>138</v>
      </c>
      <c r="F4" s="43" t="s">
        <v>139</v>
      </c>
      <c r="G4" s="19" t="s">
        <v>238</v>
      </c>
      <c r="H4" s="19" t="s">
        <v>207</v>
      </c>
      <c r="I4" s="19" t="s">
        <v>239</v>
      </c>
      <c r="J4" s="30" t="str">
        <f>IF(H4="Rector","Aplica Area","No Aplica Area")</f>
        <v>No Aplica Area</v>
      </c>
      <c r="K4" s="43" t="s">
        <v>240</v>
      </c>
      <c r="L4" s="19">
        <v>47</v>
      </c>
      <c r="M4" s="30">
        <v>25</v>
      </c>
      <c r="N4" s="30">
        <v>0</v>
      </c>
      <c r="O4" s="30">
        <v>27</v>
      </c>
      <c r="P4" s="30" t="str">
        <f>IF(M4&gt;=2,"Aplica Permanencia","No Aplica Permanencia")</f>
        <v>Aplica Permanencia</v>
      </c>
      <c r="Q4" s="30">
        <v>91</v>
      </c>
      <c r="R4" s="30" t="str">
        <f>IF(AND(J4="Aplica Area",P4="Aplica Permanencia"),"Inscrito Proceso","No Procede Inscripcion")</f>
        <v>No Procede Inscripcion</v>
      </c>
      <c r="S4" s="13"/>
      <c r="T4" s="13"/>
      <c r="U4" s="13" t="s">
        <v>912</v>
      </c>
      <c r="V4" s="13" t="s">
        <v>220</v>
      </c>
    </row>
    <row r="5" spans="1:22" s="17" customFormat="1" ht="46.9" customHeight="1" x14ac:dyDescent="0.2">
      <c r="A5" s="49">
        <v>2</v>
      </c>
      <c r="B5" s="13" t="s">
        <v>461</v>
      </c>
      <c r="C5" s="13" t="str">
        <f>VLOOKUP(B5,SAC!3:1039,2,0)</f>
        <v>YEPES SEVILLANO, JESUS FABRICIO</v>
      </c>
      <c r="D5" s="13">
        <f>VLOOKUP(B5,SAC!3:1039,3,0)</f>
        <v>13053676</v>
      </c>
      <c r="E5" s="43" t="s">
        <v>138</v>
      </c>
      <c r="F5" s="43" t="s">
        <v>210</v>
      </c>
      <c r="G5" s="19" t="s">
        <v>712</v>
      </c>
      <c r="H5" s="19" t="s">
        <v>239</v>
      </c>
      <c r="I5" s="19" t="s">
        <v>239</v>
      </c>
      <c r="J5" s="30" t="str">
        <f t="shared" ref="J5:J6" si="0">IF(H5="Rector","Aplica Area","No Aplica Area")</f>
        <v>Aplica Area</v>
      </c>
      <c r="K5" s="43" t="s">
        <v>240</v>
      </c>
      <c r="L5" s="19">
        <v>0</v>
      </c>
      <c r="M5" s="30">
        <v>0</v>
      </c>
      <c r="N5" s="30">
        <v>0</v>
      </c>
      <c r="O5" s="30">
        <v>0</v>
      </c>
      <c r="P5" s="30" t="str">
        <f t="shared" ref="P5:P6" si="1">IF(M5&gt;=2,"Aplica Permanencia","No Aplica Permanencia")</f>
        <v>No Aplica Permanencia</v>
      </c>
      <c r="Q5" s="30">
        <v>20</v>
      </c>
      <c r="R5" s="30" t="str">
        <f t="shared" ref="R5:R6" si="2">IF(AND(J5="Aplica Area",P5="Aplica Permanencia"),"Inscrito Proceso","No Procede Inscripcion")</f>
        <v>No Procede Inscripcion</v>
      </c>
      <c r="S5" s="13"/>
      <c r="T5" s="13" t="s">
        <v>205</v>
      </c>
      <c r="U5" s="13" t="s">
        <v>913</v>
      </c>
      <c r="V5" s="13" t="s">
        <v>145</v>
      </c>
    </row>
    <row r="6" spans="1:22" s="17" customFormat="1" ht="42" customHeight="1" x14ac:dyDescent="0.2">
      <c r="A6" s="49">
        <v>3</v>
      </c>
      <c r="B6" s="13" t="s">
        <v>458</v>
      </c>
      <c r="C6" s="13" t="str">
        <f>VLOOKUP(B6,SAC!4:1040,2,0)</f>
        <v>MUESES INAGAN, ROSA NELLY</v>
      </c>
      <c r="D6" s="13">
        <f>VLOOKUP(B6,SAC!4:1040,3,0)</f>
        <v>30740450</v>
      </c>
      <c r="E6" s="43" t="s">
        <v>138</v>
      </c>
      <c r="F6" s="43" t="s">
        <v>714</v>
      </c>
      <c r="G6" s="19" t="s">
        <v>713</v>
      </c>
      <c r="H6" s="19" t="s">
        <v>207</v>
      </c>
      <c r="I6" s="19" t="s">
        <v>239</v>
      </c>
      <c r="J6" s="30" t="str">
        <f t="shared" si="0"/>
        <v>No Aplica Area</v>
      </c>
      <c r="K6" s="43" t="s">
        <v>240</v>
      </c>
      <c r="L6" s="19">
        <v>0</v>
      </c>
      <c r="M6" s="30">
        <v>5</v>
      </c>
      <c r="N6" s="30">
        <v>1</v>
      </c>
      <c r="O6" s="30">
        <v>5</v>
      </c>
      <c r="P6" s="30" t="str">
        <f t="shared" si="1"/>
        <v>Aplica Permanencia</v>
      </c>
      <c r="Q6" s="30">
        <v>22</v>
      </c>
      <c r="R6" s="30" t="str">
        <f t="shared" si="2"/>
        <v>No Procede Inscripcion</v>
      </c>
      <c r="S6" s="13"/>
      <c r="T6" s="13"/>
      <c r="U6" s="13" t="s">
        <v>914</v>
      </c>
      <c r="V6" s="13" t="s">
        <v>145</v>
      </c>
    </row>
    <row r="8" spans="1:22" ht="14.25" x14ac:dyDescent="0.3">
      <c r="M8" s="73">
        <v>13</v>
      </c>
      <c r="N8" s="73">
        <v>11</v>
      </c>
      <c r="O8" s="73">
        <v>2018</v>
      </c>
      <c r="P8" s="72"/>
    </row>
    <row r="9" spans="1:22" ht="14.25" x14ac:dyDescent="0.3">
      <c r="M9" s="73">
        <v>8</v>
      </c>
      <c r="N9" s="73">
        <v>10</v>
      </c>
      <c r="O9" s="73">
        <v>2013</v>
      </c>
      <c r="P9" s="72"/>
    </row>
    <row r="10" spans="1:22" ht="14.25" x14ac:dyDescent="0.3">
      <c r="M10" s="73">
        <f>SUM(M8-M9)+30</f>
        <v>35</v>
      </c>
      <c r="N10" s="73">
        <f>SUM(N8-N9)-1</f>
        <v>0</v>
      </c>
      <c r="O10" s="73">
        <f>SUM(O8-O9)</f>
        <v>5</v>
      </c>
      <c r="P10" s="72"/>
    </row>
    <row r="11" spans="1:22" ht="14.25" x14ac:dyDescent="0.3">
      <c r="M11" s="73"/>
      <c r="N11" s="73"/>
      <c r="O11" s="73"/>
      <c r="P11" s="72"/>
    </row>
    <row r="12" spans="1:22" ht="14.25" x14ac:dyDescent="0.3">
      <c r="M12" s="73">
        <v>13</v>
      </c>
      <c r="N12" s="73">
        <v>11</v>
      </c>
      <c r="O12" s="73">
        <v>2018</v>
      </c>
      <c r="P12" s="72"/>
    </row>
    <row r="13" spans="1:22" ht="14.25" x14ac:dyDescent="0.3">
      <c r="M13" s="73">
        <v>16</v>
      </c>
      <c r="N13" s="73">
        <v>9</v>
      </c>
      <c r="O13" s="73">
        <v>2015</v>
      </c>
      <c r="P13" s="72"/>
    </row>
    <row r="14" spans="1:22" ht="14.25" x14ac:dyDescent="0.3">
      <c r="M14" s="73">
        <f>SUM(M12-M13)</f>
        <v>-3</v>
      </c>
      <c r="N14" s="73">
        <f>SUM(N12-N13)</f>
        <v>2</v>
      </c>
      <c r="O14" s="73">
        <f>SUM(O12-O13)</f>
        <v>3</v>
      </c>
      <c r="P14" s="72"/>
    </row>
    <row r="15" spans="1:22" x14ac:dyDescent="0.2">
      <c r="M15" s="72"/>
      <c r="N15" s="72"/>
      <c r="O15" s="72"/>
      <c r="P15" s="72"/>
    </row>
  </sheetData>
  <sheetProtection password="92A9" sheet="1" formatCells="0" formatColumns="0" formatRows="0" insertColumns="0" insertRows="0" insertHyperlinks="0" deleteColumns="0" deleteRows="0" sort="0" autoFilter="0" pivotTables="0"/>
  <mergeCells count="21">
    <mergeCell ref="G2:G3"/>
    <mergeCell ref="H2:H3"/>
    <mergeCell ref="I2:I3"/>
    <mergeCell ref="J2:J3"/>
    <mergeCell ref="K2:K3"/>
    <mergeCell ref="A1:V1"/>
    <mergeCell ref="U2:U3"/>
    <mergeCell ref="V2:V3"/>
    <mergeCell ref="M2:O2"/>
    <mergeCell ref="P2:P3"/>
    <mergeCell ref="Q2:Q3"/>
    <mergeCell ref="R2:R3"/>
    <mergeCell ref="S2:S3"/>
    <mergeCell ref="T2:T3"/>
    <mergeCell ref="L2:L3"/>
    <mergeCell ref="A2:A3"/>
    <mergeCell ref="B2:B3"/>
    <mergeCell ref="C2:C3"/>
    <mergeCell ref="D2:D3"/>
    <mergeCell ref="E2:E3"/>
    <mergeCell ref="F2:F3"/>
  </mergeCells>
  <conditionalFormatting sqref="J4">
    <cfRule type="containsText" dxfId="170" priority="31" operator="containsText" text="No Aplica Area">
      <formula>NOT(ISERROR(SEARCH("No Aplica Area",J4)))</formula>
    </cfRule>
  </conditionalFormatting>
  <conditionalFormatting sqref="P4">
    <cfRule type="containsText" dxfId="169" priority="29" operator="containsText" text="No Aplica Permanencia">
      <formula>NOT(ISERROR(SEARCH("No Aplica Permanencia",P4)))</formula>
    </cfRule>
    <cfRule type="containsText" dxfId="168" priority="30" operator="containsText" text="No Aplica Area">
      <formula>NOT(ISERROR(SEARCH("No Aplica Area",P4)))</formula>
    </cfRule>
  </conditionalFormatting>
  <conditionalFormatting sqref="R4">
    <cfRule type="containsText" dxfId="167" priority="28" operator="containsText" text="No Procede Inscripcion">
      <formula>NOT(ISERROR(SEARCH("No Procede Inscripcion",R4)))</formula>
    </cfRule>
  </conditionalFormatting>
  <conditionalFormatting sqref="J5:J6">
    <cfRule type="containsText" dxfId="166" priority="17" operator="containsText" text="No Aplica Area">
      <formula>NOT(ISERROR(SEARCH("No Aplica Area",J5)))</formula>
    </cfRule>
  </conditionalFormatting>
  <conditionalFormatting sqref="P5:P6">
    <cfRule type="containsText" dxfId="165" priority="15" operator="containsText" text="No Aplica Permanencia">
      <formula>NOT(ISERROR(SEARCH("No Aplica Permanencia",P5)))</formula>
    </cfRule>
    <cfRule type="containsText" dxfId="164" priority="16" operator="containsText" text="No Aplica Area">
      <formula>NOT(ISERROR(SEARCH("No Aplica Area",P5)))</formula>
    </cfRule>
  </conditionalFormatting>
  <conditionalFormatting sqref="R5:R6">
    <cfRule type="containsText" dxfId="163" priority="14" operator="containsText" text="No Procede Inscripcion">
      <formula>NOT(ISERROR(SEARCH("No Procede Inscripcion",R5)))</formula>
    </cfRule>
  </conditionalFormatting>
  <conditionalFormatting sqref="V5:V6">
    <cfRule type="containsText" dxfId="162" priority="12" operator="containsText" text="NoCumple Criterios Para Traslado">
      <formula>NOT(ISERROR(SEARCH("NoCumple Criterios Para Traslado",V5)))</formula>
    </cfRule>
  </conditionalFormatting>
  <conditionalFormatting sqref="V5:V6">
    <cfRule type="containsText" dxfId="161" priority="8" operator="containsText" text="No cumple con los criterios de traslado">
      <formula>NOT(ISERROR(SEARCH("No cumple con los criterios de traslado",V5)))</formula>
    </cfRule>
    <cfRule type="containsText" dxfId="160" priority="9" operator="containsText" text="No cumple con los criterios de Traslado">
      <formula>NOT(ISERROR(SEARCH("No cumple con los criterios de Traslado",V5)))</formula>
    </cfRule>
    <cfRule type="containsText" dxfId="159" priority="10" operator="containsText" text="No Cumple Criterios Para Traslado">
      <formula>NOT(ISERROR(SEARCH("No Cumple Criterios Para Traslado",V5)))</formula>
    </cfRule>
    <cfRule type="containsText" dxfId="158" priority="11" operator="containsText" text="No Cumple Requisitos Para Traslado">
      <formula>NOT(ISERROR(SEARCH("No Cumple Requisitos Para Traslado",V5)))</formula>
    </cfRule>
    <cfRule type="containsText" dxfId="157" priority="13" operator="containsText" text="No Cumple Criterios de Traslado">
      <formula>NOT(ISERROR(SEARCH("No Cumple Criterios de Traslado",V5)))</formula>
    </cfRule>
  </conditionalFormatting>
  <conditionalFormatting sqref="V4">
    <cfRule type="containsText" dxfId="156" priority="1" operator="containsText" text="No Procede Inscricion, como tampoco estudios de criterios">
      <formula>NOT(ISERROR(SEARCH("No Procede Inscricion, como tampoco estudios de criterios",V4)))</formula>
    </cfRule>
    <cfRule type="containsText" dxfId="155" priority="6" operator="containsText" text="NoCumple Criterios Para Traslado">
      <formula>NOT(ISERROR(SEARCH("NoCumple Criterios Para Traslado",V4)))</formula>
    </cfRule>
  </conditionalFormatting>
  <conditionalFormatting sqref="V4">
    <cfRule type="containsText" dxfId="154" priority="2" operator="containsText" text="No cumple con los criterios de traslado">
      <formula>NOT(ISERROR(SEARCH("No cumple con los criterios de traslado",V4)))</formula>
    </cfRule>
    <cfRule type="containsText" dxfId="153" priority="3" operator="containsText" text="No cumple con los criterios de Traslado">
      <formula>NOT(ISERROR(SEARCH("No cumple con los criterios de Traslado",V4)))</formula>
    </cfRule>
    <cfRule type="containsText" dxfId="152" priority="4" operator="containsText" text="No Cumple Criterios Para Traslado">
      <formula>NOT(ISERROR(SEARCH("No Cumple Criterios Para Traslado",V4)))</formula>
    </cfRule>
    <cfRule type="containsText" dxfId="151" priority="5" operator="containsText" text="No Cumple Requisitos Para Traslado">
      <formula>NOT(ISERROR(SEARCH("No Cumple Requisitos Para Traslado",V4)))</formula>
    </cfRule>
    <cfRule type="containsText" dxfId="150" priority="7" operator="containsText" text="No Cumple Criterios de Traslado">
      <formula>NOT(ISERROR(SEARCH("No Cumple Criterios de Traslado",V4)))</formula>
    </cfRule>
  </conditionalFormatting>
  <dataValidations count="10">
    <dataValidation type="list" allowBlank="1" showInputMessage="1" showErrorMessage="1" sqref="E4:E6">
      <formula1>"Traslado, Permuta"</formula1>
    </dataValidation>
    <dataValidation type="list" allowBlank="1" showInputMessage="1" showErrorMessage="1" sqref="F4">
      <formula1>"Pasto,Nariño,Cauca, ipiales,"</formula1>
    </dataValidation>
    <dataValidation type="list" allowBlank="1" showInputMessage="1" showErrorMessage="1" sqref="K4:K6">
      <formula1>"El Encano"</formula1>
    </dataValidation>
    <dataValidation type="list" allowBlank="1" showInputMessage="1" showErrorMessage="1" promptTitle="Criterios Para otra ETC" sqref="T4:T6">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S4:S6"/>
    <dataValidation type="list" allowBlank="1" showInputMessage="1" showErrorMessage="1" sqref="H4:I6">
      <formula1>"Rector,Otra Especialidad"</formula1>
    </dataValidation>
    <dataValidation type="list" allowBlank="1" showInputMessage="1" showErrorMessage="1" sqref="V5:V6">
      <formula1>"No cumple con los criterios de Traslado, Cumple con los criterios de traslado"</formula1>
    </dataValidation>
    <dataValidation type="list" allowBlank="1" showInputMessage="1" showErrorMessage="1" sqref="V4"/>
    <dataValidation type="list" allowBlank="1" showInputMessage="1" showErrorMessage="1" sqref="F5">
      <formula1>"Pasto,Nariño,Cauca, ipiales,Tumaco"</formula1>
    </dataValidation>
    <dataValidation type="list" allowBlank="1" showInputMessage="1" showErrorMessage="1" sqref="F6">
      <formula1>"Pasto,Nariño,Cauca, ipiales,putumayo"</formula1>
    </dataValidation>
  </dataValidation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104" workbookViewId="0">
      <selection activeCell="A10" sqref="A10:A11"/>
    </sheetView>
  </sheetViews>
  <sheetFormatPr baseColWidth="10" defaultColWidth="10.7109375" defaultRowHeight="13.5" x14ac:dyDescent="0.3"/>
  <cols>
    <col min="1" max="1" width="7.7109375" style="29" customWidth="1"/>
    <col min="2" max="2" width="14.5703125" style="3" customWidth="1"/>
    <col min="3" max="3" width="30" style="3" customWidth="1"/>
    <col min="4" max="4" width="15.28515625" style="3" customWidth="1"/>
    <col min="5" max="5" width="11.28515625" style="3" customWidth="1"/>
    <col min="6" max="6" width="10.5703125" style="3" customWidth="1"/>
    <col min="7" max="8" width="23.28515625" style="3" customWidth="1"/>
    <col min="9" max="9" width="26.7109375" style="3" customWidth="1"/>
    <col min="10" max="10" width="26.5703125" style="3" customWidth="1"/>
    <col min="11" max="11" width="23.140625" style="3" customWidth="1"/>
    <col min="12" max="12" width="26.42578125" style="29" customWidth="1"/>
    <col min="13" max="16" width="6.5703125" style="3" customWidth="1"/>
    <col min="17" max="17" width="23.28515625" style="3" customWidth="1"/>
    <col min="18" max="18" width="6.5703125" style="3" customWidth="1"/>
    <col min="19" max="19" width="25.7109375" style="3" customWidth="1"/>
    <col min="20" max="20" width="32.85546875" style="3" customWidth="1"/>
    <col min="21" max="21" width="42.28515625" style="3" customWidth="1"/>
    <col min="22" max="16384" width="10.7109375" style="3"/>
  </cols>
  <sheetData>
    <row r="1" spans="1:21" ht="46.5" customHeight="1" x14ac:dyDescent="0.35">
      <c r="A1" s="95" t="s">
        <v>938</v>
      </c>
      <c r="B1" s="95"/>
      <c r="C1" s="95"/>
      <c r="D1" s="95"/>
      <c r="E1" s="95"/>
      <c r="F1" s="95"/>
      <c r="G1" s="95"/>
      <c r="H1" s="95"/>
      <c r="I1" s="95"/>
      <c r="J1" s="95"/>
      <c r="K1" s="95"/>
      <c r="L1" s="95"/>
      <c r="M1" s="95"/>
      <c r="N1" s="95"/>
      <c r="O1" s="95"/>
      <c r="P1" s="95"/>
      <c r="Q1" s="95"/>
      <c r="R1" s="95"/>
      <c r="S1" s="95"/>
      <c r="T1" s="95"/>
      <c r="U1" s="95"/>
    </row>
    <row r="2" spans="1:21" s="46" customFormat="1" ht="22.9" customHeight="1" x14ac:dyDescent="0.3">
      <c r="A2" s="92" t="s">
        <v>24</v>
      </c>
      <c r="B2" s="94" t="s">
        <v>25</v>
      </c>
      <c r="C2" s="94" t="s">
        <v>12</v>
      </c>
      <c r="D2" s="94" t="s">
        <v>56</v>
      </c>
      <c r="E2" s="94" t="s">
        <v>55</v>
      </c>
      <c r="F2" s="94" t="s">
        <v>57</v>
      </c>
      <c r="G2" s="94" t="s">
        <v>17</v>
      </c>
      <c r="H2" s="94" t="s">
        <v>705</v>
      </c>
      <c r="I2" s="94" t="s">
        <v>54</v>
      </c>
      <c r="J2" s="94" t="s">
        <v>58</v>
      </c>
      <c r="K2" s="94" t="s">
        <v>62</v>
      </c>
      <c r="L2" s="94" t="s">
        <v>59</v>
      </c>
      <c r="M2" s="94" t="s">
        <v>18</v>
      </c>
      <c r="N2" s="94" t="s">
        <v>67</v>
      </c>
      <c r="O2" s="94"/>
      <c r="P2" s="93"/>
      <c r="Q2" s="94" t="s">
        <v>63</v>
      </c>
      <c r="R2" s="94" t="s">
        <v>60</v>
      </c>
      <c r="S2" s="94" t="s">
        <v>61</v>
      </c>
      <c r="T2" s="94" t="s">
        <v>65</v>
      </c>
      <c r="U2" s="94" t="s">
        <v>66</v>
      </c>
    </row>
    <row r="3" spans="1:21" s="48" customFormat="1" ht="36.6" customHeight="1" x14ac:dyDescent="0.2">
      <c r="A3" s="93"/>
      <c r="B3" s="93" t="s">
        <v>25</v>
      </c>
      <c r="C3" s="93" t="s">
        <v>12</v>
      </c>
      <c r="D3" s="93" t="s">
        <v>14</v>
      </c>
      <c r="E3" s="93" t="s">
        <v>15</v>
      </c>
      <c r="F3" s="93" t="s">
        <v>16</v>
      </c>
      <c r="G3" s="93" t="s">
        <v>17</v>
      </c>
      <c r="H3" s="93" t="s">
        <v>17</v>
      </c>
      <c r="I3" s="93" t="s">
        <v>54</v>
      </c>
      <c r="J3" s="93"/>
      <c r="K3" s="93"/>
      <c r="L3" s="93" t="s">
        <v>28</v>
      </c>
      <c r="M3" s="93" t="s">
        <v>18</v>
      </c>
      <c r="N3" s="47" t="s">
        <v>53</v>
      </c>
      <c r="O3" s="47" t="s">
        <v>51</v>
      </c>
      <c r="P3" s="47" t="s">
        <v>52</v>
      </c>
      <c r="Q3" s="93"/>
      <c r="R3" s="93" t="s">
        <v>19</v>
      </c>
      <c r="S3" s="93" t="s">
        <v>26</v>
      </c>
      <c r="T3" s="93" t="s">
        <v>26</v>
      </c>
      <c r="U3" s="93" t="s">
        <v>27</v>
      </c>
    </row>
    <row r="4" spans="1:21" s="17" customFormat="1" ht="25.15" customHeight="1" x14ac:dyDescent="0.2">
      <c r="A4" s="96">
        <v>1</v>
      </c>
      <c r="B4" s="30" t="s">
        <v>125</v>
      </c>
      <c r="C4" s="13" t="str">
        <f>VLOOKUP(B4,SAC!2:1038,2,0)</f>
        <v>BASTIDAS MUÑOZ, CARLOS ALFREDO</v>
      </c>
      <c r="D4" s="13">
        <f>VLOOKUP(B4,SAC!2:1038,3,0)</f>
        <v>12978580</v>
      </c>
      <c r="E4" s="43" t="s">
        <v>130</v>
      </c>
      <c r="F4" s="43" t="s">
        <v>131</v>
      </c>
      <c r="G4" s="43" t="s">
        <v>133</v>
      </c>
      <c r="H4" s="43" t="s">
        <v>706</v>
      </c>
      <c r="I4" s="43" t="s">
        <v>135</v>
      </c>
      <c r="J4" s="43" t="s">
        <v>135</v>
      </c>
      <c r="K4" s="30" t="str">
        <f>IF(I4="Idioma Extranjero- Ingles","Aplica Area","No Aplica Area")</f>
        <v>Aplica Area</v>
      </c>
      <c r="L4" s="43" t="s">
        <v>134</v>
      </c>
      <c r="M4" s="19">
        <v>55</v>
      </c>
      <c r="N4" s="30">
        <v>0</v>
      </c>
      <c r="O4" s="30">
        <v>0</v>
      </c>
      <c r="P4" s="30">
        <v>0</v>
      </c>
      <c r="Q4" s="30" t="str">
        <f>IF(N4&gt;=2,"Aplica Permanencia","No Aplica Permanencia")</f>
        <v>No Aplica Permanencia</v>
      </c>
      <c r="R4" s="98">
        <v>24</v>
      </c>
      <c r="S4" s="30" t="str">
        <f>IF(AND(K4="Aplica Area",Q4="Aplica Permanencia"),"Inscrito Proceso","No Procede Inscripcion")</f>
        <v>No Procede Inscripcion</v>
      </c>
      <c r="T4" s="98" t="s">
        <v>137</v>
      </c>
      <c r="U4" s="101" t="s">
        <v>136</v>
      </c>
    </row>
    <row r="5" spans="1:21" s="17" customFormat="1" ht="21.6" customHeight="1" x14ac:dyDescent="0.2">
      <c r="A5" s="97"/>
      <c r="B5" s="30" t="s">
        <v>125</v>
      </c>
      <c r="C5" s="13" t="s">
        <v>129</v>
      </c>
      <c r="D5" s="13">
        <v>30709161</v>
      </c>
      <c r="E5" s="43" t="s">
        <v>130</v>
      </c>
      <c r="F5" s="43" t="s">
        <v>132</v>
      </c>
      <c r="G5" s="43" t="s">
        <v>134</v>
      </c>
      <c r="H5" s="43" t="s">
        <v>706</v>
      </c>
      <c r="I5" s="43" t="s">
        <v>135</v>
      </c>
      <c r="J5" s="43" t="s">
        <v>135</v>
      </c>
      <c r="K5" s="30" t="str">
        <f>IF(I5="Idioma Extranjero- Ingles","Aplica Area","No Aplica Area")</f>
        <v>Aplica Area</v>
      </c>
      <c r="L5" s="43" t="s">
        <v>133</v>
      </c>
      <c r="M5" s="19">
        <v>61</v>
      </c>
      <c r="N5" s="30">
        <v>4</v>
      </c>
      <c r="O5" s="30">
        <v>9</v>
      </c>
      <c r="P5" s="30">
        <v>20</v>
      </c>
      <c r="Q5" s="30" t="str">
        <f>IF(N5&gt;=2,"Aplica Permanencia","No Aplica Permanencia")</f>
        <v>Aplica Permanencia</v>
      </c>
      <c r="R5" s="99"/>
      <c r="S5" s="30" t="str">
        <f>IF(AND(K5="Aplica Area",Q5="Aplica Permanencia"),"Inscrito Proceso","No Procede Inscripcion")</f>
        <v>Inscrito Proceso</v>
      </c>
      <c r="T5" s="100"/>
      <c r="U5" s="99"/>
    </row>
    <row r="6" spans="1:21" s="17" customFormat="1" ht="21.6" customHeight="1" x14ac:dyDescent="0.2">
      <c r="A6" s="66"/>
      <c r="B6" s="22"/>
      <c r="C6" s="23"/>
      <c r="D6" s="23"/>
      <c r="E6" s="63"/>
      <c r="F6" s="63"/>
      <c r="G6" s="63"/>
      <c r="H6" s="63"/>
      <c r="I6" s="63"/>
      <c r="J6" s="63"/>
      <c r="K6" s="22"/>
      <c r="L6" s="63"/>
      <c r="M6" s="27"/>
      <c r="N6" s="22"/>
      <c r="O6" s="22"/>
      <c r="P6" s="22"/>
      <c r="Q6" s="22"/>
      <c r="R6" s="64"/>
      <c r="S6" s="22"/>
      <c r="T6" s="22"/>
      <c r="U6" s="22"/>
    </row>
    <row r="7" spans="1:21" s="17" customFormat="1" ht="46.15" customHeight="1" x14ac:dyDescent="0.2">
      <c r="A7" s="96">
        <v>2</v>
      </c>
      <c r="B7" s="30" t="s">
        <v>625</v>
      </c>
      <c r="C7" s="13" t="str">
        <f>VLOOKUP(B7,SAC!10:1046,2,0)</f>
        <v>PAZ BURBANO, MARIA EUGENIA</v>
      </c>
      <c r="D7" s="13">
        <f>VLOOKUP(B7,SAC!10:1046,3,0)</f>
        <v>27141110</v>
      </c>
      <c r="E7" s="43" t="s">
        <v>130</v>
      </c>
      <c r="F7" s="43" t="s">
        <v>139</v>
      </c>
      <c r="G7" s="43" t="s">
        <v>150</v>
      </c>
      <c r="H7" s="43" t="s">
        <v>706</v>
      </c>
      <c r="I7" s="43" t="s">
        <v>341</v>
      </c>
      <c r="J7" s="43" t="s">
        <v>341</v>
      </c>
      <c r="K7" s="30" t="str">
        <f>IF(I7="Primaria","Aplica Area","No Aplica Area")</f>
        <v>Aplica Area</v>
      </c>
      <c r="L7" s="43" t="s">
        <v>434</v>
      </c>
      <c r="M7" s="44">
        <v>65</v>
      </c>
      <c r="N7" s="30">
        <v>0</v>
      </c>
      <c r="O7" s="30">
        <v>0</v>
      </c>
      <c r="P7" s="30">
        <v>0</v>
      </c>
      <c r="Q7" s="30" t="str">
        <f>IF(N7&gt;=2,"Aplica Permanencia","No Aplica Permanencia")</f>
        <v>No Aplica Permanencia</v>
      </c>
      <c r="R7" s="98" t="s">
        <v>740</v>
      </c>
      <c r="S7" s="30" t="str">
        <f t="shared" ref="S7:S15" si="0">IF(AND(K7="Aplica Area",Q7="Aplica Permanencia"),"Inscrito Proceso","No Procede Inscripcion")</f>
        <v>No Procede Inscripcion</v>
      </c>
      <c r="T7" s="98" t="s">
        <v>137</v>
      </c>
      <c r="U7" s="101" t="s">
        <v>741</v>
      </c>
    </row>
    <row r="8" spans="1:21" s="17" customFormat="1" ht="36.6" customHeight="1" x14ac:dyDescent="0.2">
      <c r="A8" s="97"/>
      <c r="B8" s="30" t="s">
        <v>625</v>
      </c>
      <c r="C8" s="13" t="s">
        <v>739</v>
      </c>
      <c r="D8" s="13">
        <v>59834084</v>
      </c>
      <c r="E8" s="43" t="s">
        <v>130</v>
      </c>
      <c r="F8" s="43" t="s">
        <v>132</v>
      </c>
      <c r="G8" s="43" t="s">
        <v>434</v>
      </c>
      <c r="H8" s="43" t="s">
        <v>706</v>
      </c>
      <c r="I8" s="43" t="s">
        <v>341</v>
      </c>
      <c r="J8" s="43" t="s">
        <v>341</v>
      </c>
      <c r="K8" s="30" t="str">
        <f>IF(I8="Primaria","Aplica Area","No Aplica Area")</f>
        <v>Aplica Area</v>
      </c>
      <c r="L8" s="43" t="s">
        <v>150</v>
      </c>
      <c r="M8" s="19">
        <v>42</v>
      </c>
      <c r="N8" s="30">
        <v>0</v>
      </c>
      <c r="O8" s="30">
        <v>0</v>
      </c>
      <c r="P8" s="30">
        <v>0</v>
      </c>
      <c r="Q8" s="30" t="str">
        <f>IF(N8&gt;=2,"Aplica Permanencia","No Aplica Permanencia")</f>
        <v>No Aplica Permanencia</v>
      </c>
      <c r="R8" s="99"/>
      <c r="S8" s="30" t="str">
        <f t="shared" si="0"/>
        <v>No Procede Inscripcion</v>
      </c>
      <c r="T8" s="100"/>
      <c r="U8" s="99"/>
    </row>
    <row r="9" spans="1:21" s="14" customFormat="1" x14ac:dyDescent="0.2">
      <c r="A9" s="65"/>
    </row>
    <row r="10" spans="1:21" s="17" customFormat="1" ht="42.75" x14ac:dyDescent="0.2">
      <c r="A10" s="96">
        <v>3</v>
      </c>
      <c r="B10" s="30" t="s">
        <v>577</v>
      </c>
      <c r="C10" s="13" t="str">
        <f>VLOOKUP(B10,SAC!13:1049,2,0)</f>
        <v>CABRERA CASABON, AIDE DEL ROSARIO</v>
      </c>
      <c r="D10" s="13">
        <f>VLOOKUP(B10,SAC!13:1049,3,0)</f>
        <v>59815123</v>
      </c>
      <c r="E10" s="43" t="s">
        <v>130</v>
      </c>
      <c r="F10" s="43" t="s">
        <v>132</v>
      </c>
      <c r="G10" s="43" t="s">
        <v>742</v>
      </c>
      <c r="H10" s="43" t="s">
        <v>706</v>
      </c>
      <c r="I10" s="44" t="s">
        <v>744</v>
      </c>
      <c r="J10" s="43" t="s">
        <v>721</v>
      </c>
      <c r="K10" s="30" t="str">
        <f>IF(I10="Primaria","Aplica Area","No Aplica Area")</f>
        <v>No Aplica Area</v>
      </c>
      <c r="L10" s="43" t="s">
        <v>743</v>
      </c>
      <c r="M10" s="19">
        <v>47</v>
      </c>
      <c r="N10" s="30">
        <v>5</v>
      </c>
      <c r="O10" s="30">
        <v>5</v>
      </c>
      <c r="P10" s="30">
        <v>16</v>
      </c>
      <c r="Q10" s="30" t="str">
        <f>IF(N10&gt;=2,"Aplica Permanencia","No Aplica Permanencia")</f>
        <v>Aplica Permanencia</v>
      </c>
      <c r="R10" s="98">
        <v>41</v>
      </c>
      <c r="S10" s="30" t="str">
        <f t="shared" si="0"/>
        <v>No Procede Inscripcion</v>
      </c>
      <c r="T10" s="98" t="s">
        <v>137</v>
      </c>
      <c r="U10" s="30" t="s">
        <v>745</v>
      </c>
    </row>
    <row r="11" spans="1:21" s="17" customFormat="1" ht="48.6" customHeight="1" x14ac:dyDescent="0.2">
      <c r="A11" s="97"/>
      <c r="B11" s="30" t="s">
        <v>577</v>
      </c>
      <c r="C11" s="13" t="s">
        <v>746</v>
      </c>
      <c r="D11" s="13">
        <v>36751841</v>
      </c>
      <c r="E11" s="43" t="s">
        <v>130</v>
      </c>
      <c r="F11" s="43" t="s">
        <v>725</v>
      </c>
      <c r="G11" s="43" t="s">
        <v>743</v>
      </c>
      <c r="H11" s="43" t="s">
        <v>706</v>
      </c>
      <c r="I11" s="19" t="s">
        <v>721</v>
      </c>
      <c r="J11" s="43" t="s">
        <v>721</v>
      </c>
      <c r="K11" s="30" t="str">
        <f>IF(I11="Primaria","Aplica Area","No Aplica Area")</f>
        <v>No Aplica Area</v>
      </c>
      <c r="L11" s="43" t="s">
        <v>742</v>
      </c>
      <c r="M11" s="19">
        <v>40</v>
      </c>
      <c r="N11" s="30">
        <v>2</v>
      </c>
      <c r="O11" s="30">
        <v>9</v>
      </c>
      <c r="P11" s="30">
        <v>27</v>
      </c>
      <c r="Q11" s="30" t="str">
        <f>IF(N11&gt;=2,"Aplica Permanencia","No Aplica Permanencia")</f>
        <v>Aplica Permanencia</v>
      </c>
      <c r="R11" s="99"/>
      <c r="S11" s="30" t="str">
        <f t="shared" si="0"/>
        <v>No Procede Inscripcion</v>
      </c>
      <c r="T11" s="100"/>
      <c r="U11" s="30" t="s">
        <v>747</v>
      </c>
    </row>
    <row r="12" spans="1:21" s="14" customFormat="1" x14ac:dyDescent="0.2">
      <c r="A12" s="65"/>
    </row>
    <row r="13" spans="1:21" s="14" customFormat="1" ht="12" customHeight="1" x14ac:dyDescent="0.2">
      <c r="A13" s="65"/>
    </row>
    <row r="14" spans="1:21" s="17" customFormat="1" ht="42" customHeight="1" x14ac:dyDescent="0.2">
      <c r="A14" s="96">
        <v>4</v>
      </c>
      <c r="B14" s="30" t="s">
        <v>520</v>
      </c>
      <c r="C14" s="13" t="str">
        <f>VLOOKUP(B14,SAC!19:1055,2,0)</f>
        <v>REINA ROSERO, ADRIANA MIREYA</v>
      </c>
      <c r="D14" s="13">
        <f>VLOOKUP(B14,SAC!19:1055,3,0)</f>
        <v>36753268</v>
      </c>
      <c r="E14" s="43" t="s">
        <v>130</v>
      </c>
      <c r="F14" s="43" t="s">
        <v>132</v>
      </c>
      <c r="G14" s="43" t="s">
        <v>751</v>
      </c>
      <c r="H14" s="43" t="s">
        <v>706</v>
      </c>
      <c r="I14" s="44" t="s">
        <v>744</v>
      </c>
      <c r="J14" s="43" t="s">
        <v>207</v>
      </c>
      <c r="K14" s="30" t="str">
        <f>IF(I14="Preescolar","Aplica Area","No Aplica Area")</f>
        <v>No Aplica Area</v>
      </c>
      <c r="L14" s="43" t="s">
        <v>754</v>
      </c>
      <c r="M14" s="19">
        <v>0</v>
      </c>
      <c r="N14" s="30">
        <v>2</v>
      </c>
      <c r="O14" s="30">
        <v>3</v>
      </c>
      <c r="P14" s="30">
        <v>16</v>
      </c>
      <c r="Q14" s="30" t="str">
        <f t="shared" ref="Q14" si="1">IF(N14&gt;=2,"Aplica Permanencia","No Aplica Permanencia")</f>
        <v>Aplica Permanencia</v>
      </c>
      <c r="R14" s="98">
        <v>12</v>
      </c>
      <c r="S14" s="30" t="str">
        <f t="shared" si="0"/>
        <v>No Procede Inscripcion</v>
      </c>
      <c r="T14" s="98" t="s">
        <v>137</v>
      </c>
      <c r="U14" s="30" t="s">
        <v>915</v>
      </c>
    </row>
    <row r="15" spans="1:21" s="17" customFormat="1" ht="55.9" customHeight="1" x14ac:dyDescent="0.2">
      <c r="A15" s="97"/>
      <c r="B15" s="30" t="s">
        <v>520</v>
      </c>
      <c r="C15" s="13" t="s">
        <v>752</v>
      </c>
      <c r="D15" s="13">
        <v>1085286882</v>
      </c>
      <c r="E15" s="43" t="s">
        <v>130</v>
      </c>
      <c r="F15" s="43" t="s">
        <v>753</v>
      </c>
      <c r="G15" s="43" t="s">
        <v>754</v>
      </c>
      <c r="H15" s="43" t="s">
        <v>706</v>
      </c>
      <c r="I15" s="44" t="s">
        <v>744</v>
      </c>
      <c r="J15" s="43" t="s">
        <v>207</v>
      </c>
      <c r="K15" s="30" t="str">
        <f>IF(I15="Preescolar","Aplica Area","No Aplica Area")</f>
        <v>No Aplica Area</v>
      </c>
      <c r="L15" s="43" t="s">
        <v>751</v>
      </c>
      <c r="M15" s="19"/>
      <c r="N15" s="30"/>
      <c r="O15" s="30"/>
      <c r="P15" s="30"/>
      <c r="Q15" s="30"/>
      <c r="R15" s="99"/>
      <c r="S15" s="30" t="str">
        <f t="shared" si="0"/>
        <v>No Procede Inscripcion</v>
      </c>
      <c r="T15" s="100"/>
      <c r="U15" s="30" t="s">
        <v>916</v>
      </c>
    </row>
    <row r="16" spans="1:21" s="14" customFormat="1" x14ac:dyDescent="0.2">
      <c r="A16" s="65"/>
    </row>
    <row r="17" spans="1:21" s="17" customFormat="1" ht="42" customHeight="1" x14ac:dyDescent="0.2">
      <c r="A17" s="96">
        <v>5</v>
      </c>
      <c r="B17" s="30" t="s">
        <v>678</v>
      </c>
      <c r="C17" s="13" t="str">
        <f>VLOOKUP(B17,SAC!23:1059,2,0)</f>
        <v>CUASQUER VIVEROS, MARIBEL</v>
      </c>
      <c r="D17" s="13">
        <f>VLOOKUP(B17,SAC!23:1059,3,0)</f>
        <v>36751458</v>
      </c>
      <c r="E17" s="43" t="s">
        <v>130</v>
      </c>
      <c r="F17" s="43" t="s">
        <v>132</v>
      </c>
      <c r="G17" s="43" t="s">
        <v>771</v>
      </c>
      <c r="H17" s="43" t="s">
        <v>706</v>
      </c>
      <c r="I17" s="43" t="s">
        <v>772</v>
      </c>
      <c r="J17" s="43" t="s">
        <v>772</v>
      </c>
      <c r="K17" s="30" t="str">
        <f>IF(I17="Tecnologia e Informatica","Aplica Area","No Aplica Area")</f>
        <v>Aplica Area</v>
      </c>
      <c r="L17" s="43" t="s">
        <v>773</v>
      </c>
      <c r="M17" s="19">
        <v>0</v>
      </c>
      <c r="N17" s="30">
        <v>6</v>
      </c>
      <c r="O17" s="30">
        <v>6</v>
      </c>
      <c r="P17" s="30">
        <v>15</v>
      </c>
      <c r="Q17" s="30" t="str">
        <f t="shared" ref="Q17:Q18" si="2">IF(N17&gt;=2,"Aplica Permanencia","No Aplica Permanencia")</f>
        <v>Aplica Permanencia</v>
      </c>
      <c r="R17" s="98">
        <v>12</v>
      </c>
      <c r="S17" s="30" t="str">
        <f t="shared" ref="S17:S18" si="3">IF(AND(K17="Aplica Area",Q17="Aplica Permanencia"),"Inscrito Proceso","No Procede Inscripcion")</f>
        <v>Inscrito Proceso</v>
      </c>
      <c r="T17" s="98" t="s">
        <v>137</v>
      </c>
      <c r="U17" s="30" t="s">
        <v>915</v>
      </c>
    </row>
    <row r="18" spans="1:21" s="17" customFormat="1" ht="55.9" customHeight="1" x14ac:dyDescent="0.2">
      <c r="A18" s="97"/>
      <c r="B18" s="30" t="s">
        <v>678</v>
      </c>
      <c r="C18" s="13" t="s">
        <v>770</v>
      </c>
      <c r="D18" s="13">
        <v>80227669</v>
      </c>
      <c r="E18" s="43" t="s">
        <v>130</v>
      </c>
      <c r="F18" s="43"/>
      <c r="G18" s="43"/>
      <c r="H18" s="43" t="s">
        <v>706</v>
      </c>
      <c r="I18" s="44"/>
      <c r="J18" s="43" t="s">
        <v>772</v>
      </c>
      <c r="K18" s="30" t="str">
        <f>IF(I18="Tecnologia e Informatica","Aplica Area","No Aplica Area")</f>
        <v>No Aplica Area</v>
      </c>
      <c r="L18" s="43"/>
      <c r="M18" s="19"/>
      <c r="N18" s="30"/>
      <c r="O18" s="30"/>
      <c r="P18" s="30"/>
      <c r="Q18" s="30" t="str">
        <f t="shared" si="2"/>
        <v>No Aplica Permanencia</v>
      </c>
      <c r="R18" s="99"/>
      <c r="S18" s="30" t="str">
        <f t="shared" si="3"/>
        <v>No Procede Inscripcion</v>
      </c>
      <c r="T18" s="100"/>
      <c r="U18" s="30" t="s">
        <v>917</v>
      </c>
    </row>
    <row r="21" spans="1:21" ht="14.25" x14ac:dyDescent="0.3">
      <c r="L21" s="79"/>
      <c r="M21" s="73">
        <v>13</v>
      </c>
      <c r="N21" s="73">
        <v>11</v>
      </c>
      <c r="O21" s="73">
        <v>2018</v>
      </c>
      <c r="P21" s="80"/>
    </row>
    <row r="22" spans="1:21" ht="14.25" x14ac:dyDescent="0.3">
      <c r="L22" s="79"/>
      <c r="M22" s="73">
        <v>28</v>
      </c>
      <c r="N22" s="73">
        <v>4</v>
      </c>
      <c r="O22" s="73">
        <v>2012</v>
      </c>
      <c r="P22" s="80"/>
    </row>
    <row r="23" spans="1:21" ht="14.25" x14ac:dyDescent="0.3">
      <c r="L23" s="79"/>
      <c r="M23" s="73">
        <f>SUM(M21-M22)+30</f>
        <v>15</v>
      </c>
      <c r="N23" s="73">
        <f>SUM(N21-N22)-1</f>
        <v>6</v>
      </c>
      <c r="O23" s="73">
        <f>SUM(O21-O22)</f>
        <v>6</v>
      </c>
      <c r="P23" s="80"/>
    </row>
    <row r="24" spans="1:21" ht="14.25" x14ac:dyDescent="0.3">
      <c r="L24" s="79"/>
      <c r="M24" s="73"/>
      <c r="N24" s="73"/>
      <c r="O24" s="73"/>
      <c r="P24" s="80"/>
    </row>
    <row r="25" spans="1:21" ht="14.25" x14ac:dyDescent="0.3">
      <c r="L25" s="79"/>
      <c r="M25" s="73">
        <v>13</v>
      </c>
      <c r="N25" s="73">
        <v>11</v>
      </c>
      <c r="O25" s="73">
        <v>2018</v>
      </c>
      <c r="P25" s="80"/>
    </row>
    <row r="26" spans="1:21" ht="14.25" x14ac:dyDescent="0.3">
      <c r="L26" s="79"/>
      <c r="M26" s="73">
        <v>16</v>
      </c>
      <c r="N26" s="73">
        <v>9</v>
      </c>
      <c r="O26" s="73">
        <v>2015</v>
      </c>
      <c r="P26" s="80"/>
    </row>
    <row r="27" spans="1:21" ht="14.25" x14ac:dyDescent="0.3">
      <c r="L27" s="79"/>
      <c r="M27" s="73">
        <f>SUM(M25-M26)</f>
        <v>-3</v>
      </c>
      <c r="N27" s="73">
        <f>SUM(N25-N26)</f>
        <v>2</v>
      </c>
      <c r="O27" s="73">
        <f>SUM(O25-O26)</f>
        <v>3</v>
      </c>
      <c r="P27" s="80"/>
    </row>
    <row r="28" spans="1:21" x14ac:dyDescent="0.3">
      <c r="L28" s="79"/>
      <c r="M28" s="73"/>
      <c r="N28" s="73"/>
      <c r="O28" s="73"/>
      <c r="P28" s="73"/>
    </row>
  </sheetData>
  <sheetProtection password="92A9" sheet="1" formatCells="0" formatColumns="0" formatRows="0" insertColumns="0" insertRows="0" insertHyperlinks="0" deleteColumns="0" deleteRows="0" sort="0" autoFilter="0" pivotTables="0"/>
  <mergeCells count="37">
    <mergeCell ref="U7:U8"/>
    <mergeCell ref="U4:U5"/>
    <mergeCell ref="A10:A11"/>
    <mergeCell ref="R10:R11"/>
    <mergeCell ref="T10:T11"/>
    <mergeCell ref="A4:A5"/>
    <mergeCell ref="A7:A8"/>
    <mergeCell ref="R7:R8"/>
    <mergeCell ref="T7:T8"/>
    <mergeCell ref="T4:T5"/>
    <mergeCell ref="B2:B3"/>
    <mergeCell ref="C2:C3"/>
    <mergeCell ref="D2:D3"/>
    <mergeCell ref="E2:E3"/>
    <mergeCell ref="L2:L3"/>
    <mergeCell ref="H2:H3"/>
    <mergeCell ref="T14:T15"/>
    <mergeCell ref="F2:F3"/>
    <mergeCell ref="G2:G3"/>
    <mergeCell ref="I2:I3"/>
    <mergeCell ref="R4:R5"/>
    <mergeCell ref="A2:A3"/>
    <mergeCell ref="T2:T3"/>
    <mergeCell ref="A1:U1"/>
    <mergeCell ref="A17:A18"/>
    <mergeCell ref="R17:R18"/>
    <mergeCell ref="T17:T18"/>
    <mergeCell ref="U2:U3"/>
    <mergeCell ref="M2:M3"/>
    <mergeCell ref="N2:P2"/>
    <mergeCell ref="Q2:Q3"/>
    <mergeCell ref="R2:R3"/>
    <mergeCell ref="S2:S3"/>
    <mergeCell ref="J2:J3"/>
    <mergeCell ref="K2:K3"/>
    <mergeCell ref="A14:A15"/>
    <mergeCell ref="R14:R15"/>
  </mergeCells>
  <conditionalFormatting sqref="K4">
    <cfRule type="containsText" dxfId="149" priority="181" operator="containsText" text="No Aplica Area">
      <formula>NOT(ISERROR(SEARCH("No Aplica Area",K4)))</formula>
    </cfRule>
  </conditionalFormatting>
  <conditionalFormatting sqref="Q4 Q6">
    <cfRule type="containsText" dxfId="148" priority="179" operator="containsText" text="No Aplica Permanencia">
      <formula>NOT(ISERROR(SEARCH("No Aplica Permanencia",Q4)))</formula>
    </cfRule>
    <cfRule type="containsText" dxfId="147" priority="180" operator="containsText" text="No Aplica Area">
      <formula>NOT(ISERROR(SEARCH("No Aplica Area",Q4)))</formula>
    </cfRule>
  </conditionalFormatting>
  <conditionalFormatting sqref="S4 S6">
    <cfRule type="containsText" dxfId="146" priority="178" operator="containsText" text="No Procede Inscripcion">
      <formula>NOT(ISERROR(SEARCH("No Procede Inscripcion",S4)))</formula>
    </cfRule>
  </conditionalFormatting>
  <conditionalFormatting sqref="T4">
    <cfRule type="containsText" dxfId="145" priority="174" operator="containsText" text="No Cumple Criterios Para Traslado">
      <formula>NOT(ISERROR(SEARCH("No Cumple Criterios Para Traslado",T4)))</formula>
    </cfRule>
    <cfRule type="containsText" dxfId="144" priority="175" operator="containsText" text="No Cumple Requisitos Para Traslado">
      <formula>NOT(ISERROR(SEARCH("No Cumple Requisitos Para Traslado",T4)))</formula>
    </cfRule>
    <cfRule type="containsText" dxfId="143" priority="177" operator="containsText" text="No Cumple Criterios de Traslado">
      <formula>NOT(ISERROR(SEARCH("No Cumple Criterios de Traslado",T4)))</formula>
    </cfRule>
  </conditionalFormatting>
  <conditionalFormatting sqref="T4">
    <cfRule type="containsText" dxfId="142" priority="176" operator="containsText" text="NoCumple Criterios Para Traslado">
      <formula>NOT(ISERROR(SEARCH("NoCumple Criterios Para Traslado",T4)))</formula>
    </cfRule>
  </conditionalFormatting>
  <conditionalFormatting sqref="Q5">
    <cfRule type="containsText" dxfId="141" priority="171" operator="containsText" text="No Aplica Permanencia">
      <formula>NOT(ISERROR(SEARCH("No Aplica Permanencia",Q5)))</formula>
    </cfRule>
    <cfRule type="containsText" dxfId="140" priority="172" operator="containsText" text="No Aplica Area">
      <formula>NOT(ISERROR(SEARCH("No Aplica Area",Q5)))</formula>
    </cfRule>
  </conditionalFormatting>
  <conditionalFormatting sqref="S5">
    <cfRule type="containsText" dxfId="139" priority="170" operator="containsText" text="No Procede Inscripcion">
      <formula>NOT(ISERROR(SEARCH("No Procede Inscripcion",S5)))</formula>
    </cfRule>
  </conditionalFormatting>
  <conditionalFormatting sqref="K5">
    <cfRule type="containsText" dxfId="138" priority="165" operator="containsText" text="No Aplica Area">
      <formula>NOT(ISERROR(SEARCH("No Aplica Area",K5)))</formula>
    </cfRule>
  </conditionalFormatting>
  <conditionalFormatting sqref="T4:T6">
    <cfRule type="containsText" dxfId="137" priority="159" operator="containsText" text="No Aplican Traslado">
      <formula>NOT(ISERROR(SEARCH("No Aplican Traslado",T4)))</formula>
    </cfRule>
    <cfRule type="containsText" dxfId="136" priority="160" operator="containsText" text="No Aplican Traslado">
      <formula>NOT(ISERROR(SEARCH("No Aplican Traslado",T4)))</formula>
    </cfRule>
  </conditionalFormatting>
  <conditionalFormatting sqref="K6">
    <cfRule type="containsText" dxfId="135" priority="147" operator="containsText" text="No Aplica Area">
      <formula>NOT(ISERROR(SEARCH("No Aplica Area",K6)))</formula>
    </cfRule>
  </conditionalFormatting>
  <conditionalFormatting sqref="T7">
    <cfRule type="containsText" dxfId="134" priority="132" operator="containsText" text="No Cumple Criterios Para Traslado">
      <formula>NOT(ISERROR(SEARCH("No Cumple Criterios Para Traslado",T7)))</formula>
    </cfRule>
    <cfRule type="containsText" dxfId="133" priority="133" operator="containsText" text="No Cumple Requisitos Para Traslado">
      <formula>NOT(ISERROR(SEARCH("No Cumple Requisitos Para Traslado",T7)))</formula>
    </cfRule>
    <cfRule type="containsText" dxfId="132" priority="135" operator="containsText" text="No Cumple Criterios de Traslado">
      <formula>NOT(ISERROR(SEARCH("No Cumple Criterios de Traslado",T7)))</formula>
    </cfRule>
  </conditionalFormatting>
  <conditionalFormatting sqref="T7">
    <cfRule type="containsText" dxfId="131" priority="134" operator="containsText" text="NoCumple Criterios Para Traslado">
      <formula>NOT(ISERROR(SEARCH("NoCumple Criterios Para Traslado",T7)))</formula>
    </cfRule>
  </conditionalFormatting>
  <conditionalFormatting sqref="U7">
    <cfRule type="containsText" dxfId="130" priority="125" operator="containsText" text="No, presenta Certificado expedido por el Rector de la IEM/CEM">
      <formula>NOT(ISERROR(SEARCH("No, presenta Certificado expedido por el Rector de la IEM/CEM",U7)))</formula>
    </cfRule>
    <cfRule type="containsText" priority="126" operator="containsText" text="No, presenta Certificado expedido por el Rector de la IEM/CEM">
      <formula>NOT(ISERROR(SEARCH("No, presenta Certificado expedido por el Rector de la IEM/CEM",U7)))</formula>
    </cfRule>
    <cfRule type="containsText" dxfId="129" priority="127" operator="containsText" text="No, presenta Certificado expedido por el Rector de la IEM/CEM">
      <formula>NOT(ISERROR(SEARCH("No, presenta Certificado expedido por el Rector de la IEM/CEM",U7)))</formula>
    </cfRule>
    <cfRule type="containsText" dxfId="128" priority="128" operator="containsText" text="No Procede Inscripcion">
      <formula>NOT(ISERROR(SEARCH("No Procede Inscripcion",U7)))</formula>
    </cfRule>
  </conditionalFormatting>
  <conditionalFormatting sqref="T7:T8">
    <cfRule type="containsText" dxfId="127" priority="123" operator="containsText" text="No Aplican Traslado">
      <formula>NOT(ISERROR(SEARCH("No Aplican Traslado",T7)))</formula>
    </cfRule>
    <cfRule type="containsText" dxfId="126" priority="124" operator="containsText" text="No Aplican Traslado">
      <formula>NOT(ISERROR(SEARCH("No Aplican Traslado",T7)))</formula>
    </cfRule>
  </conditionalFormatting>
  <conditionalFormatting sqref="K7">
    <cfRule type="containsText" dxfId="125" priority="85" operator="containsText" text="No Aplica Area">
      <formula>NOT(ISERROR(SEARCH("No Aplica Area",K7)))</formula>
    </cfRule>
  </conditionalFormatting>
  <conditionalFormatting sqref="K8">
    <cfRule type="containsText" dxfId="124" priority="84" operator="containsText" text="No Aplica Area">
      <formula>NOT(ISERROR(SEARCH("No Aplica Area",K8)))</formula>
    </cfRule>
  </conditionalFormatting>
  <conditionalFormatting sqref="Q7">
    <cfRule type="containsText" dxfId="123" priority="82" operator="containsText" text="No Aplica Permanencia">
      <formula>NOT(ISERROR(SEARCH("No Aplica Permanencia",Q7)))</formula>
    </cfRule>
    <cfRule type="containsText" dxfId="122" priority="83" operator="containsText" text="No Aplica Area">
      <formula>NOT(ISERROR(SEARCH("No Aplica Area",Q7)))</formula>
    </cfRule>
  </conditionalFormatting>
  <conditionalFormatting sqref="Q8">
    <cfRule type="containsText" dxfId="121" priority="80" operator="containsText" text="No Aplica Permanencia">
      <formula>NOT(ISERROR(SEARCH("No Aplica Permanencia",Q8)))</formula>
    </cfRule>
    <cfRule type="containsText" dxfId="120" priority="81" operator="containsText" text="No Aplica Area">
      <formula>NOT(ISERROR(SEARCH("No Aplica Area",Q8)))</formula>
    </cfRule>
  </conditionalFormatting>
  <conditionalFormatting sqref="S7:S8">
    <cfRule type="containsText" dxfId="119" priority="79" operator="containsText" text="No Procede Inscripcion">
      <formula>NOT(ISERROR(SEARCH("No Procede Inscripcion",S7)))</formula>
    </cfRule>
  </conditionalFormatting>
  <conditionalFormatting sqref="U4">
    <cfRule type="containsText" dxfId="118" priority="75" operator="containsText" text="No, presenta Certificado expedido por el Rector de la IEM/CEM">
      <formula>NOT(ISERROR(SEARCH("No, presenta Certificado expedido por el Rector de la IEM/CEM",U4)))</formula>
    </cfRule>
    <cfRule type="containsText" priority="76" operator="containsText" text="No, presenta Certificado expedido por el Rector de la IEM/CEM">
      <formula>NOT(ISERROR(SEARCH("No, presenta Certificado expedido por el Rector de la IEM/CEM",U4)))</formula>
    </cfRule>
    <cfRule type="containsText" dxfId="117" priority="77" operator="containsText" text="No, presenta Certificado expedido por el Rector de la IEM/CEM">
      <formula>NOT(ISERROR(SEARCH("No, presenta Certificado expedido por el Rector de la IEM/CEM",U4)))</formula>
    </cfRule>
    <cfRule type="containsText" dxfId="116" priority="78" operator="containsText" text="No Procede Inscripcion">
      <formula>NOT(ISERROR(SEARCH("No Procede Inscripcion",U4)))</formula>
    </cfRule>
  </conditionalFormatting>
  <conditionalFormatting sqref="K10">
    <cfRule type="containsText" dxfId="115" priority="70" operator="containsText" text="No Aplica Area">
      <formula>NOT(ISERROR(SEARCH("No Aplica Area",K10)))</formula>
    </cfRule>
  </conditionalFormatting>
  <conditionalFormatting sqref="K11">
    <cfRule type="containsText" dxfId="114" priority="69" operator="containsText" text="No Aplica Area">
      <formula>NOT(ISERROR(SEARCH("No Aplica Area",K11)))</formula>
    </cfRule>
  </conditionalFormatting>
  <conditionalFormatting sqref="Q10">
    <cfRule type="containsText" dxfId="113" priority="67" operator="containsText" text="No Aplica Permanencia">
      <formula>NOT(ISERROR(SEARCH("No Aplica Permanencia",Q10)))</formula>
    </cfRule>
    <cfRule type="containsText" dxfId="112" priority="68" operator="containsText" text="No Aplica Area">
      <formula>NOT(ISERROR(SEARCH("No Aplica Area",Q10)))</formula>
    </cfRule>
  </conditionalFormatting>
  <conditionalFormatting sqref="Q11">
    <cfRule type="containsText" dxfId="111" priority="65" operator="containsText" text="No Aplica Permanencia">
      <formula>NOT(ISERROR(SEARCH("No Aplica Permanencia",Q11)))</formula>
    </cfRule>
    <cfRule type="containsText" dxfId="110" priority="66" operator="containsText" text="No Aplica Area">
      <formula>NOT(ISERROR(SEARCH("No Aplica Area",Q11)))</formula>
    </cfRule>
  </conditionalFormatting>
  <conditionalFormatting sqref="S10:S11">
    <cfRule type="containsText" dxfId="109" priority="64" operator="containsText" text="No Procede Inscripcion">
      <formula>NOT(ISERROR(SEARCH("No Procede Inscripcion",S10)))</formula>
    </cfRule>
  </conditionalFormatting>
  <conditionalFormatting sqref="T10">
    <cfRule type="containsText" dxfId="108" priority="60" operator="containsText" text="No Cumple Criterios Para Traslado">
      <formula>NOT(ISERROR(SEARCH("No Cumple Criterios Para Traslado",T10)))</formula>
    </cfRule>
    <cfRule type="containsText" dxfId="107" priority="61" operator="containsText" text="No Cumple Requisitos Para Traslado">
      <formula>NOT(ISERROR(SEARCH("No Cumple Requisitos Para Traslado",T10)))</formula>
    </cfRule>
    <cfRule type="containsText" dxfId="106" priority="63" operator="containsText" text="No Cumple Criterios de Traslado">
      <formula>NOT(ISERROR(SEARCH("No Cumple Criterios de Traslado",T10)))</formula>
    </cfRule>
  </conditionalFormatting>
  <conditionalFormatting sqref="T10">
    <cfRule type="containsText" dxfId="105" priority="62" operator="containsText" text="NoCumple Criterios Para Traslado">
      <formula>NOT(ISERROR(SEARCH("NoCumple Criterios Para Traslado",T10)))</formula>
    </cfRule>
  </conditionalFormatting>
  <conditionalFormatting sqref="T10:T11">
    <cfRule type="containsText" dxfId="104" priority="58" operator="containsText" text="No Aplican Traslado">
      <formula>NOT(ISERROR(SEARCH("No Aplican Traslado",T10)))</formula>
    </cfRule>
    <cfRule type="containsText" dxfId="103" priority="59" operator="containsText" text="No Aplican Traslado">
      <formula>NOT(ISERROR(SEARCH("No Aplican Traslado",T10)))</formula>
    </cfRule>
  </conditionalFormatting>
  <conditionalFormatting sqref="K14">
    <cfRule type="containsText" dxfId="102" priority="24" operator="containsText" text="No Aplica Area">
      <formula>NOT(ISERROR(SEARCH("No Aplica Area",K14)))</formula>
    </cfRule>
  </conditionalFormatting>
  <conditionalFormatting sqref="K15">
    <cfRule type="containsText" dxfId="101" priority="23" operator="containsText" text="No Aplica Area">
      <formula>NOT(ISERROR(SEARCH("No Aplica Area",K15)))</formula>
    </cfRule>
  </conditionalFormatting>
  <conditionalFormatting sqref="Q14:Q15">
    <cfRule type="containsText" dxfId="100" priority="21" operator="containsText" text="No Aplica Permanencia">
      <formula>NOT(ISERROR(SEARCH("No Aplica Permanencia",Q14)))</formula>
    </cfRule>
    <cfRule type="containsText" dxfId="99" priority="22" operator="containsText" text="No Aplica Area">
      <formula>NOT(ISERROR(SEARCH("No Aplica Area",Q14)))</formula>
    </cfRule>
  </conditionalFormatting>
  <conditionalFormatting sqref="S14">
    <cfRule type="containsText" dxfId="98" priority="20" operator="containsText" text="No Procede Inscripcion">
      <formula>NOT(ISERROR(SEARCH("No Procede Inscripcion",S14)))</formula>
    </cfRule>
  </conditionalFormatting>
  <conditionalFormatting sqref="S15">
    <cfRule type="containsText" dxfId="97" priority="19" operator="containsText" text="No Procede Inscripcion">
      <formula>NOT(ISERROR(SEARCH("No Procede Inscripcion",S15)))</formula>
    </cfRule>
  </conditionalFormatting>
  <conditionalFormatting sqref="T14">
    <cfRule type="containsText" dxfId="96" priority="15" operator="containsText" text="No Cumple Criterios Para Traslado">
      <formula>NOT(ISERROR(SEARCH("No Cumple Criterios Para Traslado",T14)))</formula>
    </cfRule>
    <cfRule type="containsText" dxfId="95" priority="16" operator="containsText" text="No Cumple Requisitos Para Traslado">
      <formula>NOT(ISERROR(SEARCH("No Cumple Requisitos Para Traslado",T14)))</formula>
    </cfRule>
    <cfRule type="containsText" dxfId="94" priority="18" operator="containsText" text="No Cumple Criterios de Traslado">
      <formula>NOT(ISERROR(SEARCH("No Cumple Criterios de Traslado",T14)))</formula>
    </cfRule>
  </conditionalFormatting>
  <conditionalFormatting sqref="T14">
    <cfRule type="containsText" dxfId="93" priority="17" operator="containsText" text="NoCumple Criterios Para Traslado">
      <formula>NOT(ISERROR(SEARCH("NoCumple Criterios Para Traslado",T14)))</formula>
    </cfRule>
  </conditionalFormatting>
  <conditionalFormatting sqref="T14:T15">
    <cfRule type="containsText" dxfId="92" priority="13" operator="containsText" text="No Aplican Traslado">
      <formula>NOT(ISERROR(SEARCH("No Aplican Traslado",T14)))</formula>
    </cfRule>
    <cfRule type="containsText" dxfId="91" priority="14" operator="containsText" text="No Aplican Traslado">
      <formula>NOT(ISERROR(SEARCH("No Aplican Traslado",T14)))</formula>
    </cfRule>
  </conditionalFormatting>
  <conditionalFormatting sqref="T17:T18">
    <cfRule type="containsText" dxfId="90" priority="1" operator="containsText" text="No Aplican Traslado">
      <formula>NOT(ISERROR(SEARCH("No Aplican Traslado",T17)))</formula>
    </cfRule>
    <cfRule type="containsText" dxfId="89" priority="2" operator="containsText" text="No Aplican Traslado">
      <formula>NOT(ISERROR(SEARCH("No Aplican Traslado",T17)))</formula>
    </cfRule>
  </conditionalFormatting>
  <conditionalFormatting sqref="K17:K18">
    <cfRule type="containsText" dxfId="88" priority="12" operator="containsText" text="No Aplica Area">
      <formula>NOT(ISERROR(SEARCH("No Aplica Area",K17)))</formula>
    </cfRule>
  </conditionalFormatting>
  <conditionalFormatting sqref="Q17:Q18">
    <cfRule type="containsText" dxfId="87" priority="9" operator="containsText" text="No Aplica Permanencia">
      <formula>NOT(ISERROR(SEARCH("No Aplica Permanencia",Q17)))</formula>
    </cfRule>
    <cfRule type="containsText" dxfId="86" priority="10" operator="containsText" text="No Aplica Area">
      <formula>NOT(ISERROR(SEARCH("No Aplica Area",Q17)))</formula>
    </cfRule>
  </conditionalFormatting>
  <conditionalFormatting sqref="S17">
    <cfRule type="containsText" dxfId="85" priority="8" operator="containsText" text="No Procede Inscripcion">
      <formula>NOT(ISERROR(SEARCH("No Procede Inscripcion",S17)))</formula>
    </cfRule>
  </conditionalFormatting>
  <conditionalFormatting sqref="S18">
    <cfRule type="containsText" dxfId="84" priority="7" operator="containsText" text="No Procede Inscripcion">
      <formula>NOT(ISERROR(SEARCH("No Procede Inscripcion",S18)))</formula>
    </cfRule>
  </conditionalFormatting>
  <conditionalFormatting sqref="T17">
    <cfRule type="containsText" dxfId="83" priority="3" operator="containsText" text="No Cumple Criterios Para Traslado">
      <formula>NOT(ISERROR(SEARCH("No Cumple Criterios Para Traslado",T17)))</formula>
    </cfRule>
    <cfRule type="containsText" dxfId="82" priority="4" operator="containsText" text="No Cumple Requisitos Para Traslado">
      <formula>NOT(ISERROR(SEARCH("No Cumple Requisitos Para Traslado",T17)))</formula>
    </cfRule>
    <cfRule type="containsText" dxfId="81" priority="6" operator="containsText" text="No Cumple Criterios de Traslado">
      <formula>NOT(ISERROR(SEARCH("No Cumple Criterios de Traslado",T17)))</formula>
    </cfRule>
  </conditionalFormatting>
  <conditionalFormatting sqref="T17">
    <cfRule type="containsText" dxfId="80" priority="5" operator="containsText" text="NoCumple Criterios Para Traslado">
      <formula>NOT(ISERROR(SEARCH("NoCumple Criterios Para Traslado",T17)))</formula>
    </cfRule>
  </conditionalFormatting>
  <dataValidations count="13">
    <dataValidation type="list" allowBlank="1" showInputMessage="1" showErrorMessage="1" sqref="F4:F5 F6:F7 F10 F14 F17">
      <formula1>"Pasto,Nariño,Cauca, ipiales,"</formula1>
    </dataValidation>
    <dataValidation type="list" allowBlank="1" showInputMessage="1" showErrorMessage="1" sqref="E4:E5 E10:E11 E14:E15 E17:E18 E6:E8">
      <formula1>"Traslado, Permuta"</formula1>
    </dataValidation>
    <dataValidation type="list" allowBlank="1" showInputMessage="1" showErrorMessage="1" sqref="I4:J5 I6:J6">
      <formula1>"Idioma Extranjero- Ingles,Rector,Otra Especialidad"</formula1>
    </dataValidation>
    <dataValidation type="list" allowBlank="1" showInputMessage="1" showErrorMessage="1" sqref="U4"/>
    <dataValidation type="list" allowBlank="1" showInputMessage="1" showErrorMessage="1" sqref="T4 T7 T10 T14 T17">
      <formula1>"Aplican Traslado, No Aplican Traslado"</formula1>
    </dataValidation>
    <dataValidation type="list" allowBlank="1" showInputMessage="1" showErrorMessage="1" sqref="I7:J8 J14:J15">
      <formula1>"Idioma Extranjero- Ingles,Rector,Otra Especialidad,Primaria"</formula1>
    </dataValidation>
    <dataValidation type="list" allowBlank="1" showInputMessage="1" showErrorMessage="1" sqref="F8">
      <formula1>"Pasto,Nariño,Cauca, ipiales,Cali"</formula1>
    </dataValidation>
    <dataValidation type="list" allowBlank="1" showInputMessage="1" showErrorMessage="1" sqref="U7"/>
    <dataValidation type="list" allowBlank="1" showInputMessage="1" showErrorMessage="1" sqref="J10:J11">
      <formula1>"Preescolar"</formula1>
    </dataValidation>
    <dataValidation type="list" allowBlank="1" showInputMessage="1" showErrorMessage="1" sqref="I18 I14:I15 I10:I11">
      <formula1>"Preescolar, No se logra verificar el area de Nombramiento"</formula1>
    </dataValidation>
    <dataValidation type="list" allowBlank="1" showInputMessage="1" showErrorMessage="1" sqref="F11">
      <formula1>"Pasto,Nariño,Cauca, ipiales,Cali,Bogota"</formula1>
    </dataValidation>
    <dataValidation type="list" allowBlank="1" showInputMessage="1" showErrorMessage="1" sqref="F15 F18">
      <formula1>"Pasto,Nariño,Cauca, ipiales,Cali,Ibague"</formula1>
    </dataValidation>
    <dataValidation type="list" allowBlank="1" showInputMessage="1" showErrorMessage="1" sqref="J17:J18 I17">
      <formula1>"Tecnologia e Informatica,Idioma Extranjero- Ingles,Rector,Otra Especialidad,Primaria"</formula1>
    </dataValidation>
  </dataValidations>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I13" sqref="I13"/>
    </sheetView>
  </sheetViews>
  <sheetFormatPr baseColWidth="10" defaultRowHeight="12.75" x14ac:dyDescent="0.2"/>
  <cols>
    <col min="2" max="2" width="15.42578125" customWidth="1"/>
  </cols>
  <sheetData>
    <row r="1" spans="1:21" ht="46.5" customHeight="1" x14ac:dyDescent="0.35">
      <c r="A1" s="95" t="s">
        <v>939</v>
      </c>
      <c r="B1" s="95"/>
      <c r="C1" s="95"/>
      <c r="D1" s="95"/>
      <c r="E1" s="95"/>
      <c r="F1" s="95"/>
      <c r="G1" s="95"/>
      <c r="H1" s="95"/>
      <c r="I1" s="95"/>
      <c r="J1" s="95"/>
      <c r="K1" s="95"/>
      <c r="L1" s="95"/>
      <c r="M1" s="95"/>
      <c r="N1" s="95"/>
      <c r="O1" s="95"/>
      <c r="P1" s="95"/>
      <c r="Q1" s="95"/>
      <c r="R1" s="95"/>
      <c r="S1" s="95"/>
      <c r="T1" s="95"/>
      <c r="U1" s="95"/>
    </row>
    <row r="2" spans="1:21" ht="14.25" x14ac:dyDescent="0.2">
      <c r="A2" s="92" t="s">
        <v>24</v>
      </c>
      <c r="B2" s="94" t="s">
        <v>25</v>
      </c>
      <c r="C2" s="94" t="s">
        <v>12</v>
      </c>
      <c r="D2" s="94" t="s">
        <v>56</v>
      </c>
      <c r="E2" s="94" t="s">
        <v>55</v>
      </c>
      <c r="F2" s="94" t="s">
        <v>57</v>
      </c>
      <c r="G2" s="94" t="s">
        <v>17</v>
      </c>
      <c r="H2" s="94" t="s">
        <v>705</v>
      </c>
      <c r="I2" s="94" t="s">
        <v>54</v>
      </c>
      <c r="J2" s="94" t="s">
        <v>58</v>
      </c>
      <c r="K2" s="94" t="s">
        <v>62</v>
      </c>
      <c r="L2" s="94" t="s">
        <v>59</v>
      </c>
      <c r="M2" s="94" t="s">
        <v>18</v>
      </c>
      <c r="N2" s="94" t="s">
        <v>67</v>
      </c>
      <c r="O2" s="94"/>
      <c r="P2" s="93"/>
      <c r="Q2" s="94" t="s">
        <v>63</v>
      </c>
      <c r="R2" s="94" t="s">
        <v>60</v>
      </c>
      <c r="S2" s="94" t="s">
        <v>61</v>
      </c>
      <c r="T2" s="94" t="s">
        <v>65</v>
      </c>
      <c r="U2" s="94" t="s">
        <v>66</v>
      </c>
    </row>
    <row r="3" spans="1:21" ht="21.75" customHeight="1" x14ac:dyDescent="0.2">
      <c r="A3" s="93"/>
      <c r="B3" s="93" t="s">
        <v>25</v>
      </c>
      <c r="C3" s="93" t="s">
        <v>12</v>
      </c>
      <c r="D3" s="93" t="s">
        <v>14</v>
      </c>
      <c r="E3" s="93" t="s">
        <v>15</v>
      </c>
      <c r="F3" s="93" t="s">
        <v>16</v>
      </c>
      <c r="G3" s="93" t="s">
        <v>17</v>
      </c>
      <c r="H3" s="93" t="s">
        <v>17</v>
      </c>
      <c r="I3" s="93" t="s">
        <v>54</v>
      </c>
      <c r="J3" s="93"/>
      <c r="K3" s="93"/>
      <c r="L3" s="93" t="s">
        <v>28</v>
      </c>
      <c r="M3" s="93" t="s">
        <v>18</v>
      </c>
      <c r="N3" s="76" t="s">
        <v>53</v>
      </c>
      <c r="O3" s="76" t="s">
        <v>51</v>
      </c>
      <c r="P3" s="76" t="s">
        <v>52</v>
      </c>
      <c r="Q3" s="93"/>
      <c r="R3" s="93" t="s">
        <v>19</v>
      </c>
      <c r="S3" s="93" t="s">
        <v>26</v>
      </c>
      <c r="T3" s="93" t="s">
        <v>26</v>
      </c>
      <c r="U3" s="93" t="s">
        <v>27</v>
      </c>
    </row>
    <row r="5" spans="1:21" s="17" customFormat="1" ht="42.75" x14ac:dyDescent="0.2">
      <c r="A5" s="96">
        <v>1</v>
      </c>
      <c r="B5" s="30" t="s">
        <v>282</v>
      </c>
      <c r="C5" s="13" t="str">
        <f>VLOOKUP(B5,SAC!3:1039,2,0)</f>
        <v>SANTACRUZ GALINDO, GLADYS</v>
      </c>
      <c r="D5" s="13">
        <f>VLOOKUP(B5,SAC!3:1039,3,0)</f>
        <v>37040036</v>
      </c>
      <c r="E5" s="43" t="s">
        <v>130</v>
      </c>
      <c r="F5" s="43" t="s">
        <v>132</v>
      </c>
      <c r="G5" s="43" t="s">
        <v>150</v>
      </c>
      <c r="H5" s="43" t="s">
        <v>706</v>
      </c>
      <c r="I5" s="43" t="s">
        <v>341</v>
      </c>
      <c r="J5" s="43" t="s">
        <v>341</v>
      </c>
      <c r="K5" s="30" t="str">
        <f>IF(I5="Primaria","Aplica Area","No Aplica Area")</f>
        <v>Aplica Area</v>
      </c>
      <c r="L5" s="43" t="s">
        <v>343</v>
      </c>
      <c r="M5" s="19">
        <v>61</v>
      </c>
      <c r="N5" s="30">
        <v>18</v>
      </c>
      <c r="O5" s="30">
        <v>0</v>
      </c>
      <c r="P5" s="30">
        <v>4</v>
      </c>
      <c r="Q5" s="30" t="str">
        <f>IF(N5&gt;=2,"Aplica Permanencia","No Aplica Permanencia")</f>
        <v>Aplica Permanencia</v>
      </c>
      <c r="R5" s="98">
        <v>37</v>
      </c>
      <c r="S5" s="30" t="str">
        <f>IF(AND(K5="Aplica Area",Q5="Aplica Permanencia"),"Inscrito Proceso","No Procede Inscripcion")</f>
        <v>Inscrito Proceso</v>
      </c>
      <c r="T5" s="98" t="s">
        <v>345</v>
      </c>
      <c r="U5" s="101"/>
    </row>
    <row r="6" spans="1:21" s="17" customFormat="1" ht="54" x14ac:dyDescent="0.2">
      <c r="A6" s="97">
        <v>1</v>
      </c>
      <c r="B6" s="30" t="s">
        <v>282</v>
      </c>
      <c r="C6" s="13" t="s">
        <v>342</v>
      </c>
      <c r="D6" s="13">
        <v>30739658</v>
      </c>
      <c r="E6" s="43" t="s">
        <v>130</v>
      </c>
      <c r="F6" s="43" t="s">
        <v>344</v>
      </c>
      <c r="G6" s="43" t="s">
        <v>343</v>
      </c>
      <c r="H6" s="43" t="s">
        <v>706</v>
      </c>
      <c r="I6" s="43" t="s">
        <v>341</v>
      </c>
      <c r="J6" s="43" t="s">
        <v>341</v>
      </c>
      <c r="K6" s="30" t="str">
        <f>IF(I6="Primaria","Aplica Area","No Aplica Area")</f>
        <v>Aplica Area</v>
      </c>
      <c r="L6" s="43" t="s">
        <v>150</v>
      </c>
      <c r="M6" s="19">
        <v>51</v>
      </c>
      <c r="N6" s="30">
        <v>8</v>
      </c>
      <c r="O6" s="30">
        <v>10</v>
      </c>
      <c r="P6" s="30">
        <v>9</v>
      </c>
      <c r="Q6" s="30" t="str">
        <f>IF(N6&gt;=2,"Aplica Permanencia","No Aplica Permanencia")</f>
        <v>Aplica Permanencia</v>
      </c>
      <c r="R6" s="99"/>
      <c r="S6" s="30" t="str">
        <f>IF(AND(K6="Aplica Area",Q6="Aplica Permanencia"),"Inscrito Proceso","No Procede Inscripcion")</f>
        <v>Inscrito Proceso</v>
      </c>
      <c r="T6" s="100"/>
      <c r="U6" s="99"/>
    </row>
    <row r="9" spans="1:21" ht="54" x14ac:dyDescent="0.2">
      <c r="A9" s="96">
        <v>2</v>
      </c>
      <c r="B9" s="30" t="s">
        <v>532</v>
      </c>
      <c r="C9" s="13" t="str">
        <f>VLOOKUP(B9,SAC!7:1043,2,0)</f>
        <v>ZARAMA DE ORTIZ NANCY DEL SOCORRO</v>
      </c>
      <c r="D9" s="13">
        <f>VLOOKUP(B9,SAC!7:1043,3,0)</f>
        <v>27442140</v>
      </c>
      <c r="E9" s="43" t="s">
        <v>130</v>
      </c>
      <c r="F9" s="43" t="s">
        <v>132</v>
      </c>
      <c r="G9" s="43" t="s">
        <v>748</v>
      </c>
      <c r="H9" s="43" t="s">
        <v>706</v>
      </c>
      <c r="I9" s="19" t="s">
        <v>721</v>
      </c>
      <c r="J9" s="43" t="s">
        <v>721</v>
      </c>
      <c r="K9" s="30" t="str">
        <f>IF(I9="Preescolar","Aplica Area","No Aplica Area")</f>
        <v>Aplica Area</v>
      </c>
      <c r="L9" s="43" t="s">
        <v>750</v>
      </c>
      <c r="M9" s="19">
        <v>64</v>
      </c>
      <c r="N9" s="30">
        <v>20</v>
      </c>
      <c r="O9" s="30">
        <v>2</v>
      </c>
      <c r="P9" s="30">
        <v>5</v>
      </c>
      <c r="Q9" s="30" t="str">
        <f>IF(N9&gt;=2,"Aplica Permanencia","No Aplica Permanencia")</f>
        <v>Aplica Permanencia</v>
      </c>
      <c r="R9" s="98">
        <v>21</v>
      </c>
      <c r="S9" s="30" t="str">
        <f t="shared" ref="S9:S10" si="0">IF(AND(K9="Aplica Area",Q9="Aplica Permanencia"),"Inscrito Proceso","No Procede Inscripcion")</f>
        <v>Inscrito Proceso</v>
      </c>
      <c r="T9" s="98" t="s">
        <v>345</v>
      </c>
      <c r="U9" s="19"/>
    </row>
    <row r="10" spans="1:21" ht="42.75" x14ac:dyDescent="0.2">
      <c r="A10" s="97"/>
      <c r="B10" s="30" t="s">
        <v>532</v>
      </c>
      <c r="C10" s="13" t="s">
        <v>749</v>
      </c>
      <c r="D10" s="13">
        <v>36951875</v>
      </c>
      <c r="E10" s="43" t="s">
        <v>130</v>
      </c>
      <c r="F10" s="43" t="s">
        <v>139</v>
      </c>
      <c r="G10" s="43" t="s">
        <v>750</v>
      </c>
      <c r="H10" s="43" t="s">
        <v>706</v>
      </c>
      <c r="I10" s="19" t="s">
        <v>721</v>
      </c>
      <c r="J10" s="43" t="s">
        <v>721</v>
      </c>
      <c r="K10" s="30" t="str">
        <f>IF(I10="Preescolar","Aplica Area","No Aplica Area")</f>
        <v>Aplica Area</v>
      </c>
      <c r="L10" s="43" t="s">
        <v>748</v>
      </c>
      <c r="M10" s="19">
        <v>38</v>
      </c>
      <c r="N10" s="30">
        <v>3</v>
      </c>
      <c r="O10" s="30">
        <v>2</v>
      </c>
      <c r="P10" s="30">
        <v>4</v>
      </c>
      <c r="Q10" s="30" t="str">
        <f>IF(N10&gt;=2,"Aplica Permanencia","No Aplica Permanencia")</f>
        <v>Aplica Permanencia</v>
      </c>
      <c r="R10" s="99"/>
      <c r="S10" s="30" t="str">
        <f t="shared" si="0"/>
        <v>Inscrito Proceso</v>
      </c>
      <c r="T10" s="100"/>
      <c r="U10" s="30"/>
    </row>
  </sheetData>
  <sheetProtection password="92A9" sheet="1" formatCells="0" formatColumns="0" formatRows="0" insertColumns="0" insertRows="0" insertHyperlinks="0" deleteColumns="0" deleteRows="0" sort="0" autoFilter="0" pivotTables="0"/>
  <mergeCells count="27">
    <mergeCell ref="A9:A10"/>
    <mergeCell ref="R9:R10"/>
    <mergeCell ref="T9:T10"/>
    <mergeCell ref="M2:M3"/>
    <mergeCell ref="N2:P2"/>
    <mergeCell ref="Q2:Q3"/>
    <mergeCell ref="R2:R3"/>
    <mergeCell ref="S2:S3"/>
    <mergeCell ref="T2:T3"/>
    <mergeCell ref="G2:G3"/>
    <mergeCell ref="H2:H3"/>
    <mergeCell ref="I2:I3"/>
    <mergeCell ref="J2:J3"/>
    <mergeCell ref="K2:K3"/>
    <mergeCell ref="L2:L3"/>
    <mergeCell ref="A2:A3"/>
    <mergeCell ref="A1:U1"/>
    <mergeCell ref="U2:U3"/>
    <mergeCell ref="A5:A6"/>
    <mergeCell ref="R5:R6"/>
    <mergeCell ref="T5:T6"/>
    <mergeCell ref="U5:U6"/>
    <mergeCell ref="B2:B3"/>
    <mergeCell ref="C2:C3"/>
    <mergeCell ref="D2:D3"/>
    <mergeCell ref="E2:E3"/>
    <mergeCell ref="F2:F3"/>
  </mergeCells>
  <conditionalFormatting sqref="K5">
    <cfRule type="containsText" dxfId="79" priority="36" operator="containsText" text="No Aplica Area">
      <formula>NOT(ISERROR(SEARCH("No Aplica Area",K5)))</formula>
    </cfRule>
  </conditionalFormatting>
  <conditionalFormatting sqref="Q5">
    <cfRule type="containsText" dxfId="78" priority="34" operator="containsText" text="No Aplica Permanencia">
      <formula>NOT(ISERROR(SEARCH("No Aplica Permanencia",Q5)))</formula>
    </cfRule>
    <cfRule type="containsText" dxfId="77" priority="35" operator="containsText" text="No Aplica Area">
      <formula>NOT(ISERROR(SEARCH("No Aplica Area",Q5)))</formula>
    </cfRule>
  </conditionalFormatting>
  <conditionalFormatting sqref="S5">
    <cfRule type="containsText" dxfId="76" priority="33" operator="containsText" text="No Procede Inscripcion">
      <formula>NOT(ISERROR(SEARCH("No Procede Inscripcion",S5)))</formula>
    </cfRule>
  </conditionalFormatting>
  <conditionalFormatting sqref="T5">
    <cfRule type="containsText" dxfId="75" priority="29" operator="containsText" text="No Cumple Criterios Para Traslado">
      <formula>NOT(ISERROR(SEARCH("No Cumple Criterios Para Traslado",T5)))</formula>
    </cfRule>
    <cfRule type="containsText" dxfId="74" priority="30" operator="containsText" text="No Cumple Requisitos Para Traslado">
      <formula>NOT(ISERROR(SEARCH("No Cumple Requisitos Para Traslado",T5)))</formula>
    </cfRule>
    <cfRule type="containsText" dxfId="73" priority="32" operator="containsText" text="No Cumple Criterios de Traslado">
      <formula>NOT(ISERROR(SEARCH("No Cumple Criterios de Traslado",T5)))</formula>
    </cfRule>
  </conditionalFormatting>
  <conditionalFormatting sqref="T5">
    <cfRule type="containsText" dxfId="72" priority="31" operator="containsText" text="NoCumple Criterios Para Traslado">
      <formula>NOT(ISERROR(SEARCH("NoCumple Criterios Para Traslado",T5)))</formula>
    </cfRule>
  </conditionalFormatting>
  <conditionalFormatting sqref="Q6">
    <cfRule type="containsText" dxfId="71" priority="27" operator="containsText" text="No Aplica Permanencia">
      <formula>NOT(ISERROR(SEARCH("No Aplica Permanencia",Q6)))</formula>
    </cfRule>
    <cfRule type="containsText" dxfId="70" priority="28" operator="containsText" text="No Aplica Area">
      <formula>NOT(ISERROR(SEARCH("No Aplica Area",Q6)))</formula>
    </cfRule>
  </conditionalFormatting>
  <conditionalFormatting sqref="S6">
    <cfRule type="containsText" dxfId="69" priority="26" operator="containsText" text="No Procede Inscripcion">
      <formula>NOT(ISERROR(SEARCH("No Procede Inscripcion",S6)))</formula>
    </cfRule>
  </conditionalFormatting>
  <conditionalFormatting sqref="T5:T6">
    <cfRule type="containsText" dxfId="68" priority="24" operator="containsText" text="No Aplican Traslado">
      <formula>NOT(ISERROR(SEARCH("No Aplican Traslado",T5)))</formula>
    </cfRule>
    <cfRule type="containsText" dxfId="67" priority="25" operator="containsText" text="No Aplican Traslado">
      <formula>NOT(ISERROR(SEARCH("No Aplican Traslado",T5)))</formula>
    </cfRule>
  </conditionalFormatting>
  <conditionalFormatting sqref="K6">
    <cfRule type="containsText" dxfId="66" priority="23" operator="containsText" text="No Aplica Area">
      <formula>NOT(ISERROR(SEARCH("No Aplica Area",K6)))</formula>
    </cfRule>
  </conditionalFormatting>
  <conditionalFormatting sqref="U5">
    <cfRule type="containsText" dxfId="65" priority="19" operator="containsText" text="No, presenta Certificado expedido por el Rector de la IEM/CEM">
      <formula>NOT(ISERROR(SEARCH("No, presenta Certificado expedido por el Rector de la IEM/CEM",U5)))</formula>
    </cfRule>
    <cfRule type="containsText" priority="20" operator="containsText" text="No, presenta Certificado expedido por el Rector de la IEM/CEM">
      <formula>NOT(ISERROR(SEARCH("No, presenta Certificado expedido por el Rector de la IEM/CEM",U5)))</formula>
    </cfRule>
    <cfRule type="containsText" dxfId="64" priority="21" operator="containsText" text="No, presenta Certificado expedido por el Rector de la IEM/CEM">
      <formula>NOT(ISERROR(SEARCH("No, presenta Certificado expedido por el Rector de la IEM/CEM",U5)))</formula>
    </cfRule>
    <cfRule type="containsText" dxfId="63" priority="22" operator="containsText" text="No Procede Inscripcion">
      <formula>NOT(ISERROR(SEARCH("No Procede Inscripcion",U5)))</formula>
    </cfRule>
  </conditionalFormatting>
  <conditionalFormatting sqref="U9">
    <cfRule type="containsText" dxfId="62" priority="15" operator="containsText" text="No, presenta Certificado expedido por el Rector de la IEM/CEM">
      <formula>NOT(ISERROR(SEARCH("No, presenta Certificado expedido por el Rector de la IEM/CEM",U9)))</formula>
    </cfRule>
    <cfRule type="containsText" priority="16" operator="containsText" text="No, presenta Certificado expedido por el Rector de la IEM/CEM">
      <formula>NOT(ISERROR(SEARCH("No, presenta Certificado expedido por el Rector de la IEM/CEM",U9)))</formula>
    </cfRule>
    <cfRule type="containsText" dxfId="61" priority="17" operator="containsText" text="No, presenta Certificado expedido por el Rector de la IEM/CEM">
      <formula>NOT(ISERROR(SEARCH("No, presenta Certificado expedido por el Rector de la IEM/CEM",U9)))</formula>
    </cfRule>
    <cfRule type="containsText" dxfId="60" priority="18" operator="containsText" text="No Procede Inscripcion">
      <formula>NOT(ISERROR(SEARCH("No Procede Inscripcion",U9)))</formula>
    </cfRule>
  </conditionalFormatting>
  <conditionalFormatting sqref="K9">
    <cfRule type="containsText" dxfId="59" priority="14" operator="containsText" text="No Aplica Area">
      <formula>NOT(ISERROR(SEARCH("No Aplica Area",K9)))</formula>
    </cfRule>
  </conditionalFormatting>
  <conditionalFormatting sqref="K10">
    <cfRule type="containsText" dxfId="58" priority="13" operator="containsText" text="No Aplica Area">
      <formula>NOT(ISERROR(SEARCH("No Aplica Area",K10)))</formula>
    </cfRule>
  </conditionalFormatting>
  <conditionalFormatting sqref="Q9">
    <cfRule type="containsText" dxfId="57" priority="11" operator="containsText" text="No Aplica Permanencia">
      <formula>NOT(ISERROR(SEARCH("No Aplica Permanencia",Q9)))</formula>
    </cfRule>
    <cfRule type="containsText" dxfId="56" priority="12" operator="containsText" text="No Aplica Area">
      <formula>NOT(ISERROR(SEARCH("No Aplica Area",Q9)))</formula>
    </cfRule>
  </conditionalFormatting>
  <conditionalFormatting sqref="Q10">
    <cfRule type="containsText" dxfId="55" priority="9" operator="containsText" text="No Aplica Permanencia">
      <formula>NOT(ISERROR(SEARCH("No Aplica Permanencia",Q10)))</formula>
    </cfRule>
    <cfRule type="containsText" dxfId="54" priority="10" operator="containsText" text="No Aplica Area">
      <formula>NOT(ISERROR(SEARCH("No Aplica Area",Q10)))</formula>
    </cfRule>
  </conditionalFormatting>
  <conditionalFormatting sqref="S9">
    <cfRule type="containsText" dxfId="53" priority="8" operator="containsText" text="No Procede Inscripcion">
      <formula>NOT(ISERROR(SEARCH("No Procede Inscripcion",S9)))</formula>
    </cfRule>
  </conditionalFormatting>
  <conditionalFormatting sqref="S10">
    <cfRule type="containsText" dxfId="52" priority="7" operator="containsText" text="No Procede Inscripcion">
      <formula>NOT(ISERROR(SEARCH("No Procede Inscripcion",S10)))</formula>
    </cfRule>
  </conditionalFormatting>
  <conditionalFormatting sqref="T9">
    <cfRule type="containsText" dxfId="51" priority="3" operator="containsText" text="No Cumple Criterios Para Traslado">
      <formula>NOT(ISERROR(SEARCH("No Cumple Criterios Para Traslado",T9)))</formula>
    </cfRule>
    <cfRule type="containsText" dxfId="50" priority="4" operator="containsText" text="No Cumple Requisitos Para Traslado">
      <formula>NOT(ISERROR(SEARCH("No Cumple Requisitos Para Traslado",T9)))</formula>
    </cfRule>
    <cfRule type="containsText" dxfId="49" priority="6" operator="containsText" text="No Cumple Criterios de Traslado">
      <formula>NOT(ISERROR(SEARCH("No Cumple Criterios de Traslado",T9)))</formula>
    </cfRule>
  </conditionalFormatting>
  <conditionalFormatting sqref="T9">
    <cfRule type="containsText" dxfId="48" priority="5" operator="containsText" text="NoCumple Criterios Para Traslado">
      <formula>NOT(ISERROR(SEARCH("NoCumple Criterios Para Traslado",T9)))</formula>
    </cfRule>
  </conditionalFormatting>
  <conditionalFormatting sqref="T9:T10">
    <cfRule type="containsText" dxfId="47" priority="1" operator="containsText" text="No Aplican Traslado">
      <formula>NOT(ISERROR(SEARCH("No Aplican Traslado",T9)))</formula>
    </cfRule>
    <cfRule type="containsText" dxfId="46" priority="2" operator="containsText" text="No Aplican Traslado">
      <formula>NOT(ISERROR(SEARCH("No Aplican Traslado",T9)))</formula>
    </cfRule>
  </conditionalFormatting>
  <dataValidations count="8">
    <dataValidation type="list" allowBlank="1" showInputMessage="1" showErrorMessage="1" sqref="F6 F10">
      <formula1>"Pasto,Nariño,Cauca, ipiales,Cali"</formula1>
    </dataValidation>
    <dataValidation type="list" allowBlank="1" showInputMessage="1" showErrorMessage="1" sqref="I5:J6">
      <formula1>"Idioma Extranjero- Ingles,Rector,Otra Especialidad,Primaria"</formula1>
    </dataValidation>
    <dataValidation type="list" allowBlank="1" showInputMessage="1" showErrorMessage="1" sqref="T5 T9">
      <formula1>"Aplican Traslado, No Aplican Traslado"</formula1>
    </dataValidation>
    <dataValidation type="list" allowBlank="1" showInputMessage="1" showErrorMessage="1" sqref="U5 U9"/>
    <dataValidation type="list" allowBlank="1" showInputMessage="1" showErrorMessage="1" sqref="E5:E6 E9:E10">
      <formula1>"Traslado, Permuta"</formula1>
    </dataValidation>
    <dataValidation type="list" allowBlank="1" showInputMessage="1" showErrorMessage="1" sqref="F5 F9">
      <formula1>"Pasto,Nariño,Cauca, ipiales,"</formula1>
    </dataValidation>
    <dataValidation type="list" allowBlank="1" showInputMessage="1" showErrorMessage="1" sqref="I9:I10">
      <formula1>"Preescolar, No se logra verificar el area de Nombramiento"</formula1>
    </dataValidation>
    <dataValidation type="list" allowBlank="1" showInputMessage="1" showErrorMessage="1" sqref="J9:J10">
      <formula1>"Preescolar"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
  <sheetViews>
    <sheetView zoomScale="102" zoomScaleNormal="102" workbookViewId="0">
      <selection activeCell="A4" sqref="A4"/>
    </sheetView>
  </sheetViews>
  <sheetFormatPr baseColWidth="10" defaultRowHeight="21" customHeight="1" x14ac:dyDescent="0.2"/>
  <cols>
    <col min="1" max="1" width="6.28515625" style="67" customWidth="1"/>
    <col min="2" max="2" width="13" customWidth="1"/>
    <col min="3" max="3" width="34.28515625" customWidth="1"/>
    <col min="6" max="6" width="17" customWidth="1"/>
    <col min="7" max="7" width="25.42578125" customWidth="1"/>
    <col min="8" max="8" width="19.7109375" customWidth="1"/>
    <col min="9" max="9" width="21.5703125" customWidth="1"/>
    <col min="10" max="10" width="17.140625" customWidth="1"/>
    <col min="11" max="11" width="35.28515625" customWidth="1"/>
    <col min="12" max="12" width="7.85546875" customWidth="1"/>
    <col min="13" max="15" width="6.28515625" customWidth="1"/>
    <col min="16" max="16" width="23.28515625" customWidth="1"/>
    <col min="17" max="17" width="9.42578125" customWidth="1"/>
    <col min="18" max="18" width="21" customWidth="1"/>
    <col min="19" max="19" width="38.5703125" style="2" customWidth="1"/>
    <col min="20" max="20" width="44.140625" style="2" customWidth="1"/>
    <col min="21" max="21" width="62.28515625" style="2" customWidth="1"/>
    <col min="22" max="22" width="30.5703125" style="2" customWidth="1"/>
    <col min="23" max="36" width="10.7109375" style="2"/>
  </cols>
  <sheetData>
    <row r="1" spans="1:68" ht="41.25" customHeight="1" x14ac:dyDescent="0.35">
      <c r="A1" s="87" t="s">
        <v>934</v>
      </c>
      <c r="B1" s="87"/>
      <c r="C1" s="87"/>
      <c r="D1" s="87"/>
      <c r="E1" s="87"/>
      <c r="F1" s="87"/>
      <c r="G1" s="87"/>
      <c r="H1" s="87"/>
      <c r="I1" s="87"/>
      <c r="J1" s="87"/>
      <c r="K1" s="87"/>
      <c r="L1" s="87"/>
      <c r="M1" s="87"/>
      <c r="N1" s="87"/>
      <c r="O1" s="87"/>
      <c r="P1" s="87"/>
      <c r="Q1" s="87"/>
      <c r="R1" s="87"/>
      <c r="S1" s="87"/>
      <c r="T1" s="87"/>
      <c r="U1" s="87"/>
      <c r="V1" s="87"/>
    </row>
    <row r="2" spans="1:68" s="1" customFormat="1" ht="31.15" customHeight="1" x14ac:dyDescent="0.3">
      <c r="A2" s="102" t="s">
        <v>24</v>
      </c>
      <c r="B2" s="77" t="s">
        <v>25</v>
      </c>
      <c r="C2" s="77" t="s">
        <v>12</v>
      </c>
      <c r="D2" s="77" t="s">
        <v>56</v>
      </c>
      <c r="E2" s="77" t="s">
        <v>55</v>
      </c>
      <c r="F2" s="77" t="s">
        <v>57</v>
      </c>
      <c r="G2" s="77" t="s">
        <v>17</v>
      </c>
      <c r="H2" s="77" t="s">
        <v>54</v>
      </c>
      <c r="I2" s="102" t="s">
        <v>58</v>
      </c>
      <c r="J2" s="102" t="s">
        <v>62</v>
      </c>
      <c r="K2" s="77" t="s">
        <v>59</v>
      </c>
      <c r="L2" s="77" t="s">
        <v>18</v>
      </c>
      <c r="M2" s="104" t="s">
        <v>67</v>
      </c>
      <c r="N2" s="105"/>
      <c r="O2" s="106"/>
      <c r="P2" s="102" t="s">
        <v>63</v>
      </c>
      <c r="Q2" s="77" t="s">
        <v>60</v>
      </c>
      <c r="R2" s="77" t="s">
        <v>61</v>
      </c>
      <c r="S2" s="102" t="s">
        <v>64</v>
      </c>
      <c r="T2" s="102" t="s">
        <v>143</v>
      </c>
      <c r="U2" s="102" t="s">
        <v>144</v>
      </c>
      <c r="V2" s="77" t="s">
        <v>65</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s="4" customFormat="1" ht="31.15" customHeight="1" x14ac:dyDescent="0.2">
      <c r="A3" s="103"/>
      <c r="B3" s="78" t="s">
        <v>25</v>
      </c>
      <c r="C3" s="78" t="s">
        <v>12</v>
      </c>
      <c r="D3" s="78" t="s">
        <v>14</v>
      </c>
      <c r="E3" s="78" t="s">
        <v>15</v>
      </c>
      <c r="F3" s="78" t="s">
        <v>16</v>
      </c>
      <c r="G3" s="78" t="s">
        <v>17</v>
      </c>
      <c r="H3" s="78" t="s">
        <v>54</v>
      </c>
      <c r="I3" s="103"/>
      <c r="J3" s="103"/>
      <c r="K3" s="78" t="s">
        <v>28</v>
      </c>
      <c r="L3" s="78" t="s">
        <v>18</v>
      </c>
      <c r="M3" s="5" t="s">
        <v>53</v>
      </c>
      <c r="N3" s="5" t="s">
        <v>51</v>
      </c>
      <c r="O3" s="5" t="s">
        <v>52</v>
      </c>
      <c r="P3" s="103"/>
      <c r="Q3" s="78" t="s">
        <v>19</v>
      </c>
      <c r="R3" s="78" t="s">
        <v>26</v>
      </c>
      <c r="S3" s="103"/>
      <c r="T3" s="103"/>
      <c r="U3" s="103"/>
      <c r="V3" s="78" t="s">
        <v>26</v>
      </c>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s="17" customFormat="1" ht="69" customHeight="1" x14ac:dyDescent="0.2">
      <c r="A4" s="49">
        <v>1</v>
      </c>
      <c r="B4" s="13" t="s">
        <v>151</v>
      </c>
      <c r="C4" s="13" t="str">
        <f>VLOOKUP(B4,SAC!2:1038,2,0)</f>
        <v>ZAMBRANO JOJOA, JESUS AQUILINO</v>
      </c>
      <c r="D4" s="13">
        <f>VLOOKUP(B4,SAC!2:1038,3,0)</f>
        <v>98399647</v>
      </c>
      <c r="E4" s="43" t="s">
        <v>138</v>
      </c>
      <c r="F4" s="43" t="s">
        <v>139</v>
      </c>
      <c r="G4" s="19" t="s">
        <v>214</v>
      </c>
      <c r="H4" s="19" t="s">
        <v>215</v>
      </c>
      <c r="I4" s="19" t="s">
        <v>215</v>
      </c>
      <c r="J4" s="30" t="str">
        <f>IF(H4="Etica y Valores","Aplica Area","No Aplica Area")</f>
        <v>Aplica Area</v>
      </c>
      <c r="K4" s="30" t="s">
        <v>141</v>
      </c>
      <c r="L4" s="19">
        <v>40</v>
      </c>
      <c r="M4" s="30">
        <v>3</v>
      </c>
      <c r="N4" s="30">
        <v>2</v>
      </c>
      <c r="O4" s="30">
        <v>4</v>
      </c>
      <c r="P4" s="30" t="str">
        <f>IF(M4&gt;=2,"Aplica Permanencia","No Aplica Permanencia")</f>
        <v>Aplica Permanencia</v>
      </c>
      <c r="Q4" s="30">
        <v>40</v>
      </c>
      <c r="R4" s="30" t="str">
        <f>IF(AND(J4="Aplica Area",P4="Aplica Permanencia"),"Inscrito Proceso","No Procede Inscripcion")</f>
        <v>Inscrito Proceso</v>
      </c>
      <c r="S4" s="13"/>
      <c r="T4" s="13" t="s">
        <v>216</v>
      </c>
      <c r="U4" s="13" t="s">
        <v>918</v>
      </c>
      <c r="V4" s="13" t="s">
        <v>145</v>
      </c>
    </row>
    <row r="5" spans="1:68" s="14" customFormat="1" ht="52.15" customHeight="1" x14ac:dyDescent="0.2">
      <c r="A5" s="59">
        <v>2</v>
      </c>
      <c r="B5" s="13" t="s">
        <v>285</v>
      </c>
      <c r="C5" s="13" t="str">
        <f>VLOOKUP(B5,SAC!3:1039,2,0)</f>
        <v>AECINIEGAS ROQUE, LEONEL HUMBERTO</v>
      </c>
      <c r="D5" s="13">
        <f>VLOOKUP(B5,SAC!3:1039,3,0)</f>
        <v>5262842</v>
      </c>
      <c r="E5" s="25" t="s">
        <v>138</v>
      </c>
      <c r="F5" s="25" t="s">
        <v>131</v>
      </c>
      <c r="G5" s="24" t="s">
        <v>325</v>
      </c>
      <c r="H5" s="19" t="s">
        <v>207</v>
      </c>
      <c r="I5" s="19" t="s">
        <v>215</v>
      </c>
      <c r="J5" s="30" t="str">
        <f t="shared" ref="J5:J9" si="0">IF(H5="Etica y Valores","Aplica Area","No Aplica Area")</f>
        <v>No Aplica Area</v>
      </c>
      <c r="K5" s="13" t="s">
        <v>330</v>
      </c>
      <c r="L5" s="24">
        <v>44</v>
      </c>
      <c r="M5" s="13">
        <v>3</v>
      </c>
      <c r="N5" s="13">
        <v>3</v>
      </c>
      <c r="O5" s="13">
        <v>20</v>
      </c>
      <c r="P5" s="13" t="str">
        <f t="shared" ref="P5" si="1">IF(M5&gt;=2,"Aplica Permanencia","No Aplica Permanencia")</f>
        <v>Aplica Permanencia</v>
      </c>
      <c r="Q5" s="13">
        <v>81</v>
      </c>
      <c r="R5" s="13" t="str">
        <f t="shared" ref="R5" si="2">IF(AND(J5="Aplica Area",P5="Aplica Permanencia"),"Inscrito Proceso","No Procede Inscripcion")</f>
        <v>No Procede Inscripcion</v>
      </c>
      <c r="S5" s="13"/>
      <c r="T5" s="13"/>
      <c r="U5" s="13" t="s">
        <v>919</v>
      </c>
      <c r="V5" s="13" t="s">
        <v>220</v>
      </c>
    </row>
    <row r="6" spans="1:68" s="17" customFormat="1" ht="66.599999999999994" customHeight="1" x14ac:dyDescent="0.2">
      <c r="A6" s="49">
        <v>3</v>
      </c>
      <c r="B6" s="13" t="s">
        <v>258</v>
      </c>
      <c r="C6" s="13" t="str">
        <f>VLOOKUP(B6,SAC!4:1040,2,0)</f>
        <v>REYES SILVA, FLOR ALBA DEL CARMEN</v>
      </c>
      <c r="D6" s="13">
        <f>VLOOKUP(B6,SAC!4:1040,3,0)</f>
        <v>43547309</v>
      </c>
      <c r="E6" s="43" t="s">
        <v>138</v>
      </c>
      <c r="F6" s="43" t="s">
        <v>331</v>
      </c>
      <c r="G6" s="24" t="s">
        <v>332</v>
      </c>
      <c r="H6" s="19" t="s">
        <v>207</v>
      </c>
      <c r="I6" s="19" t="s">
        <v>215</v>
      </c>
      <c r="J6" s="30" t="str">
        <f t="shared" si="0"/>
        <v>No Aplica Area</v>
      </c>
      <c r="K6" s="13" t="s">
        <v>333</v>
      </c>
      <c r="L6" s="19">
        <v>0</v>
      </c>
      <c r="M6" s="30">
        <v>8</v>
      </c>
      <c r="N6" s="30">
        <v>4</v>
      </c>
      <c r="O6" s="30">
        <v>0</v>
      </c>
      <c r="P6" s="30" t="str">
        <f t="shared" ref="P6:P9" si="3">IF(M6&gt;=2,"Aplica Permanencia","No Aplica Permanencia")</f>
        <v>Aplica Permanencia</v>
      </c>
      <c r="Q6" s="30">
        <v>17</v>
      </c>
      <c r="R6" s="30" t="str">
        <f t="shared" ref="R6:R9" si="4">IF(AND(J6="Aplica Area",P6="Aplica Proceso"),"Inscrito Proceso","No Procede Inscripcion")</f>
        <v>No Procede Inscripcion</v>
      </c>
      <c r="S6" s="13"/>
      <c r="T6" s="13"/>
      <c r="U6" s="13" t="s">
        <v>920</v>
      </c>
      <c r="V6" s="13" t="s">
        <v>220</v>
      </c>
    </row>
    <row r="7" spans="1:68" s="17" customFormat="1" ht="43.9" customHeight="1" x14ac:dyDescent="0.2">
      <c r="A7" s="49">
        <v>4</v>
      </c>
      <c r="B7" s="13" t="s">
        <v>391</v>
      </c>
      <c r="C7" s="13" t="str">
        <f>VLOOKUP(B7,SAC!5:1041,2,0)</f>
        <v>OLIVA JURADO, FLOR MERY</v>
      </c>
      <c r="D7" s="13">
        <f>VLOOKUP(B7,SAC!5:1041,3,0)</f>
        <v>31902132</v>
      </c>
      <c r="E7" s="43" t="s">
        <v>138</v>
      </c>
      <c r="F7" s="43" t="s">
        <v>447</v>
      </c>
      <c r="G7" s="24" t="s">
        <v>446</v>
      </c>
      <c r="H7" s="19" t="s">
        <v>207</v>
      </c>
      <c r="I7" s="19" t="s">
        <v>215</v>
      </c>
      <c r="J7" s="30" t="str">
        <f t="shared" si="0"/>
        <v>No Aplica Area</v>
      </c>
      <c r="K7" s="13" t="s">
        <v>448</v>
      </c>
      <c r="L7" s="19">
        <v>58</v>
      </c>
      <c r="M7" s="30">
        <v>3</v>
      </c>
      <c r="N7" s="30">
        <v>1</v>
      </c>
      <c r="O7" s="30">
        <v>23</v>
      </c>
      <c r="P7" s="30" t="str">
        <f t="shared" si="3"/>
        <v>Aplica Permanencia</v>
      </c>
      <c r="Q7" s="30">
        <v>27</v>
      </c>
      <c r="R7" s="30" t="str">
        <f t="shared" si="4"/>
        <v>No Procede Inscripcion</v>
      </c>
      <c r="S7" s="13"/>
      <c r="T7" s="13"/>
      <c r="U7" s="13" t="s">
        <v>921</v>
      </c>
      <c r="V7" s="13" t="s">
        <v>145</v>
      </c>
    </row>
    <row r="8" spans="1:68" s="17" customFormat="1" ht="27" x14ac:dyDescent="0.2">
      <c r="A8" s="59">
        <v>5</v>
      </c>
      <c r="B8" s="13" t="s">
        <v>372</v>
      </c>
      <c r="C8" s="13" t="str">
        <f>VLOOKUP(B8,SAC!6:1042,2,0)</f>
        <v>BASTIDAS ORDOÑEZ, GERSON CAMILO</v>
      </c>
      <c r="D8" s="13">
        <f>VLOOKUP(B8,SAC!6:1042,3,0)</f>
        <v>1085269967</v>
      </c>
      <c r="E8" s="43" t="s">
        <v>138</v>
      </c>
      <c r="F8" s="43" t="s">
        <v>331</v>
      </c>
      <c r="G8" s="24" t="s">
        <v>449</v>
      </c>
      <c r="H8" s="19" t="s">
        <v>207</v>
      </c>
      <c r="I8" s="19" t="s">
        <v>215</v>
      </c>
      <c r="J8" s="30" t="str">
        <f t="shared" si="0"/>
        <v>No Aplica Area</v>
      </c>
      <c r="K8" s="13" t="s">
        <v>448</v>
      </c>
      <c r="L8" s="19">
        <v>29</v>
      </c>
      <c r="M8" s="30">
        <v>3</v>
      </c>
      <c r="N8" s="30">
        <v>5</v>
      </c>
      <c r="O8" s="30">
        <v>0</v>
      </c>
      <c r="P8" s="30" t="str">
        <f t="shared" si="3"/>
        <v>Aplica Permanencia</v>
      </c>
      <c r="Q8" s="30">
        <v>23</v>
      </c>
      <c r="R8" s="30" t="str">
        <f t="shared" si="4"/>
        <v>No Procede Inscripcion</v>
      </c>
      <c r="S8" s="13"/>
      <c r="T8" s="13"/>
      <c r="U8" s="13" t="s">
        <v>450</v>
      </c>
      <c r="V8" s="13" t="s">
        <v>220</v>
      </c>
    </row>
    <row r="9" spans="1:68" s="17" customFormat="1" ht="56.45" customHeight="1" x14ac:dyDescent="0.2">
      <c r="A9" s="49">
        <v>6</v>
      </c>
      <c r="B9" s="13" t="s">
        <v>652</v>
      </c>
      <c r="C9" s="13" t="str">
        <f>VLOOKUP(B9,SAC!7:1043,2,0)</f>
        <v>BRAVO, MARTHA CECILIA</v>
      </c>
      <c r="D9" s="13">
        <f>VLOOKUP(B9,SAC!7:1043,3,0)</f>
        <v>27396922</v>
      </c>
      <c r="E9" s="43" t="s">
        <v>138</v>
      </c>
      <c r="F9" s="43" t="s">
        <v>139</v>
      </c>
      <c r="G9" s="24" t="s">
        <v>710</v>
      </c>
      <c r="H9" s="43" t="s">
        <v>215</v>
      </c>
      <c r="I9" s="43" t="s">
        <v>215</v>
      </c>
      <c r="J9" s="30" t="str">
        <f t="shared" si="0"/>
        <v>Aplica Area</v>
      </c>
      <c r="K9" s="43" t="s">
        <v>141</v>
      </c>
      <c r="L9" s="19">
        <v>41</v>
      </c>
      <c r="M9" s="30">
        <v>0</v>
      </c>
      <c r="N9" s="30">
        <v>0</v>
      </c>
      <c r="O9" s="30">
        <v>0</v>
      </c>
      <c r="P9" s="30" t="str">
        <f t="shared" si="3"/>
        <v>No Aplica Permanencia</v>
      </c>
      <c r="Q9" s="30">
        <v>18</v>
      </c>
      <c r="R9" s="30" t="str">
        <f t="shared" si="4"/>
        <v>No Procede Inscripcion</v>
      </c>
      <c r="S9" s="13"/>
      <c r="T9" s="13"/>
      <c r="U9" s="13" t="s">
        <v>922</v>
      </c>
      <c r="V9" s="13" t="s">
        <v>220</v>
      </c>
    </row>
    <row r="10" spans="1:68" ht="14.45" customHeight="1" x14ac:dyDescent="0.3">
      <c r="M10" s="1">
        <v>23</v>
      </c>
      <c r="N10" s="1">
        <v>7</v>
      </c>
      <c r="O10" s="1">
        <v>2015</v>
      </c>
    </row>
    <row r="11" spans="1:68" ht="14.45" customHeight="1" x14ac:dyDescent="0.3">
      <c r="M11" s="1" t="e">
        <f>SUM(#REF!-M10)+30</f>
        <v>#REF!</v>
      </c>
      <c r="N11" s="1" t="e">
        <f>SUM(#REF!-N10)-1</f>
        <v>#REF!</v>
      </c>
      <c r="O11" s="1" t="e">
        <f>SUM(#REF!-O10)</f>
        <v>#REF!</v>
      </c>
    </row>
    <row r="12" spans="1:68" ht="14.45" customHeight="1" x14ac:dyDescent="0.2">
      <c r="M12">
        <v>1</v>
      </c>
    </row>
  </sheetData>
  <sheetProtection password="92A9" sheet="1" formatCells="0" formatColumns="0" formatRows="0" insertColumns="0" insertRows="0" insertHyperlinks="0" deleteColumns="0" deleteRows="0" sort="0" autoFilter="0" pivotTables="0"/>
  <mergeCells count="9">
    <mergeCell ref="A2:A3"/>
    <mergeCell ref="I2:I3"/>
    <mergeCell ref="J2:J3"/>
    <mergeCell ref="A1:V1"/>
    <mergeCell ref="U2:U3"/>
    <mergeCell ref="M2:O2"/>
    <mergeCell ref="P2:P3"/>
    <mergeCell ref="S2:S3"/>
    <mergeCell ref="T2:T3"/>
  </mergeCells>
  <conditionalFormatting sqref="J4">
    <cfRule type="containsText" dxfId="45" priority="64" operator="containsText" text="No Aplica Area">
      <formula>NOT(ISERROR(SEARCH("No Aplica Area",J4)))</formula>
    </cfRule>
  </conditionalFormatting>
  <conditionalFormatting sqref="P4 P6:P9">
    <cfRule type="containsText" dxfId="44" priority="62" operator="containsText" text="No Aplica Permanencia">
      <formula>NOT(ISERROR(SEARCH("No Aplica Permanencia",P4)))</formula>
    </cfRule>
    <cfRule type="containsText" dxfId="43" priority="63" operator="containsText" text="No Aplica Area">
      <formula>NOT(ISERROR(SEARCH("No Aplica Area",P4)))</formula>
    </cfRule>
  </conditionalFormatting>
  <conditionalFormatting sqref="R4">
    <cfRule type="containsText" dxfId="42" priority="61" operator="containsText" text="No Procede Inscripcion">
      <formula>NOT(ISERROR(SEARCH("No Procede Inscripcion",R4)))</formula>
    </cfRule>
  </conditionalFormatting>
  <conditionalFormatting sqref="V4">
    <cfRule type="containsText" dxfId="41" priority="47" operator="containsText" text="No cumple con los criterios de traslado">
      <formula>NOT(ISERROR(SEARCH("No cumple con los criterios de traslado",V4)))</formula>
    </cfRule>
    <cfRule type="containsText" dxfId="40" priority="48" operator="containsText" text="No cumple con los criterios de Traslado">
      <formula>NOT(ISERROR(SEARCH("No cumple con los criterios de Traslado",V4)))</formula>
    </cfRule>
    <cfRule type="containsText" dxfId="39" priority="49" operator="containsText" text="No Cumple Criterios Para Traslado">
      <formula>NOT(ISERROR(SEARCH("No Cumple Criterios Para Traslado",V4)))</formula>
    </cfRule>
    <cfRule type="containsText" dxfId="38" priority="50" operator="containsText" text="No Cumple Requisitos Para Traslado">
      <formula>NOT(ISERROR(SEARCH("No Cumple Requisitos Para Traslado",V4)))</formula>
    </cfRule>
    <cfRule type="containsText" dxfId="37" priority="52" operator="containsText" text="No Cumple Criterios de Traslado">
      <formula>NOT(ISERROR(SEARCH("No Cumple Criterios de Traslado",V4)))</formula>
    </cfRule>
  </conditionalFormatting>
  <conditionalFormatting sqref="V4">
    <cfRule type="containsText" dxfId="36" priority="51" operator="containsText" text="NoCumple Criterios Para Traslado">
      <formula>NOT(ISERROR(SEARCH("NoCumple Criterios Para Traslado",V4)))</formula>
    </cfRule>
  </conditionalFormatting>
  <conditionalFormatting sqref="J6:J9">
    <cfRule type="containsText" dxfId="35" priority="36" operator="containsText" text="No Aplica Area">
      <formula>NOT(ISERROR(SEARCH("No Aplica Area",J6)))</formula>
    </cfRule>
  </conditionalFormatting>
  <conditionalFormatting sqref="R6:R9">
    <cfRule type="containsText" dxfId="34" priority="33" operator="containsText" text="No Procede Inscripcion">
      <formula>NOT(ISERROR(SEARCH("No Procede Inscripcion",R6)))</formula>
    </cfRule>
  </conditionalFormatting>
  <conditionalFormatting sqref="V7">
    <cfRule type="containsText" dxfId="33" priority="27" operator="containsText" text="No cumple con los criterios de traslado">
      <formula>NOT(ISERROR(SEARCH("No cumple con los criterios de traslado",V7)))</formula>
    </cfRule>
    <cfRule type="containsText" dxfId="32" priority="28" operator="containsText" text="No cumple con los criterios de Traslado">
      <formula>NOT(ISERROR(SEARCH("No cumple con los criterios de Traslado",V7)))</formula>
    </cfRule>
    <cfRule type="containsText" dxfId="31" priority="29" operator="containsText" text="No Cumple Criterios Para Traslado">
      <formula>NOT(ISERROR(SEARCH("No Cumple Criterios Para Traslado",V7)))</formula>
    </cfRule>
    <cfRule type="containsText" dxfId="30" priority="30" operator="containsText" text="No Cumple Requisitos Para Traslado">
      <formula>NOT(ISERROR(SEARCH("No Cumple Requisitos Para Traslado",V7)))</formula>
    </cfRule>
    <cfRule type="containsText" dxfId="29" priority="32" operator="containsText" text="No Cumple Criterios de Traslado">
      <formula>NOT(ISERROR(SEARCH("No Cumple Criterios de Traslado",V7)))</formula>
    </cfRule>
  </conditionalFormatting>
  <conditionalFormatting sqref="V7">
    <cfRule type="containsText" dxfId="28" priority="31" operator="containsText" text="NoCumple Criterios Para Traslado">
      <formula>NOT(ISERROR(SEARCH("NoCumple Criterios Para Traslado",V7)))</formula>
    </cfRule>
  </conditionalFormatting>
  <conditionalFormatting sqref="P5">
    <cfRule type="containsText" dxfId="27" priority="24" operator="containsText" text="No Aplica Permanencia">
      <formula>NOT(ISERROR(SEARCH("No Aplica Permanencia",P5)))</formula>
    </cfRule>
    <cfRule type="containsText" dxfId="26" priority="25" operator="containsText" text="No Aplica Area">
      <formula>NOT(ISERROR(SEARCH("No Aplica Area",P5)))</formula>
    </cfRule>
  </conditionalFormatting>
  <conditionalFormatting sqref="R5">
    <cfRule type="containsText" dxfId="25" priority="23" operator="containsText" text="No Procede Inscripcion">
      <formula>NOT(ISERROR(SEARCH("No Procede Inscripcion",R5)))</formula>
    </cfRule>
  </conditionalFormatting>
  <conditionalFormatting sqref="V5">
    <cfRule type="containsText" dxfId="24" priority="16" operator="containsText" text="No Procede Inscricion, como tampoco estudios de criterios">
      <formula>NOT(ISERROR(SEARCH("No Procede Inscricion, como tampoco estudios de criterios",V5)))</formula>
    </cfRule>
    <cfRule type="containsText" dxfId="23" priority="21" operator="containsText" text="NoCumple Criterios Para Traslado">
      <formula>NOT(ISERROR(SEARCH("NoCumple Criterios Para Traslado",V5)))</formula>
    </cfRule>
  </conditionalFormatting>
  <conditionalFormatting sqref="V5">
    <cfRule type="containsText" dxfId="22" priority="17" operator="containsText" text="No cumple con los criterios de traslado">
      <formula>NOT(ISERROR(SEARCH("No cumple con los criterios de traslado",V5)))</formula>
    </cfRule>
    <cfRule type="containsText" dxfId="21" priority="18" operator="containsText" text="No cumple con los criterios de Traslado">
      <formula>NOT(ISERROR(SEARCH("No cumple con los criterios de Traslado",V5)))</formula>
    </cfRule>
    <cfRule type="containsText" dxfId="20" priority="19" operator="containsText" text="No Cumple Criterios Para Traslado">
      <formula>NOT(ISERROR(SEARCH("No Cumple Criterios Para Traslado",V5)))</formula>
    </cfRule>
    <cfRule type="containsText" dxfId="19" priority="20" operator="containsText" text="No Cumple Requisitos Para Traslado">
      <formula>NOT(ISERROR(SEARCH("No Cumple Requisitos Para Traslado",V5)))</formula>
    </cfRule>
    <cfRule type="containsText" dxfId="18" priority="22" operator="containsText" text="No Cumple Criterios de Traslado">
      <formula>NOT(ISERROR(SEARCH("No Cumple Criterios de Traslado",V5)))</formula>
    </cfRule>
  </conditionalFormatting>
  <conditionalFormatting sqref="J5">
    <cfRule type="containsText" dxfId="17" priority="15" operator="containsText" text="No Aplica Area">
      <formula>NOT(ISERROR(SEARCH("No Aplica Area",J5)))</formula>
    </cfRule>
  </conditionalFormatting>
  <conditionalFormatting sqref="V6">
    <cfRule type="containsText" dxfId="16" priority="8" operator="containsText" text="No Procede Inscricion, como tampoco estudios de criterios">
      <formula>NOT(ISERROR(SEARCH("No Procede Inscricion, como tampoco estudios de criterios",V6)))</formula>
    </cfRule>
    <cfRule type="containsText" dxfId="15" priority="13" operator="containsText" text="NoCumple Criterios Para Traslado">
      <formula>NOT(ISERROR(SEARCH("NoCumple Criterios Para Traslado",V6)))</formula>
    </cfRule>
  </conditionalFormatting>
  <conditionalFormatting sqref="V6">
    <cfRule type="containsText" dxfId="14" priority="9" operator="containsText" text="No cumple con los criterios de traslado">
      <formula>NOT(ISERROR(SEARCH("No cumple con los criterios de traslado",V6)))</formula>
    </cfRule>
    <cfRule type="containsText" dxfId="13" priority="10" operator="containsText" text="No cumple con los criterios de Traslado">
      <formula>NOT(ISERROR(SEARCH("No cumple con los criterios de Traslado",V6)))</formula>
    </cfRule>
    <cfRule type="containsText" dxfId="12" priority="11" operator="containsText" text="No Cumple Criterios Para Traslado">
      <formula>NOT(ISERROR(SEARCH("No Cumple Criterios Para Traslado",V6)))</formula>
    </cfRule>
    <cfRule type="containsText" dxfId="11" priority="12" operator="containsText" text="No Cumple Requisitos Para Traslado">
      <formula>NOT(ISERROR(SEARCH("No Cumple Requisitos Para Traslado",V6)))</formula>
    </cfRule>
    <cfRule type="containsText" dxfId="10" priority="14" operator="containsText" text="No Cumple Criterios de Traslado">
      <formula>NOT(ISERROR(SEARCH("No Cumple Criterios de Traslado",V6)))</formula>
    </cfRule>
  </conditionalFormatting>
  <conditionalFormatting sqref="V8:V9">
    <cfRule type="containsText" dxfId="9" priority="1" operator="containsText" text="No Procede Inscricion, como tampoco estudios de criterios">
      <formula>NOT(ISERROR(SEARCH("No Procede Inscricion, como tampoco estudios de criterios",V8)))</formula>
    </cfRule>
    <cfRule type="containsText" dxfId="8" priority="6" operator="containsText" text="NoCumple Criterios Para Traslado">
      <formula>NOT(ISERROR(SEARCH("NoCumple Criterios Para Traslado",V8)))</formula>
    </cfRule>
  </conditionalFormatting>
  <conditionalFormatting sqref="V8:V9">
    <cfRule type="containsText" dxfId="7" priority="2" operator="containsText" text="No cumple con los criterios de traslado">
      <formula>NOT(ISERROR(SEARCH("No cumple con los criterios de traslado",V8)))</formula>
    </cfRule>
    <cfRule type="containsText" dxfId="6" priority="3" operator="containsText" text="No cumple con los criterios de Traslado">
      <formula>NOT(ISERROR(SEARCH("No cumple con los criterios de Traslado",V8)))</formula>
    </cfRule>
    <cfRule type="containsText" dxfId="5" priority="4" operator="containsText" text="No Cumple Criterios Para Traslado">
      <formula>NOT(ISERROR(SEARCH("No Cumple Criterios Para Traslado",V8)))</formula>
    </cfRule>
    <cfRule type="containsText" dxfId="4" priority="5" operator="containsText" text="No Cumple Requisitos Para Traslado">
      <formula>NOT(ISERROR(SEARCH("No Cumple Requisitos Para Traslado",V8)))</formula>
    </cfRule>
    <cfRule type="containsText" dxfId="3" priority="7" operator="containsText" text="No Cumple Criterios de Traslado">
      <formula>NOT(ISERROR(SEARCH("No Cumple Criterios de Traslado",V8)))</formula>
    </cfRule>
  </conditionalFormatting>
  <dataValidations count="12">
    <dataValidation type="list" allowBlank="1" showInputMessage="1" showErrorMessage="1" sqref="S4:S9"/>
    <dataValidation type="list" allowBlank="1" showInputMessage="1" showErrorMessage="1" promptTitle="Criterios Para otra ETC" sqref="T4:T9">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F4:F5 F9">
      <formula1>"Pasto,Nariño,Cauca, ipiales,"</formula1>
    </dataValidation>
    <dataValidation type="list" allowBlank="1" showInputMessage="1" showErrorMessage="1" sqref="E4:E9">
      <formula1>"Traslado, Permuta"</formula1>
    </dataValidation>
    <dataValidation type="list" allowBlank="1" showInputMessage="1" showErrorMessage="1" sqref="H4:I9">
      <formula1>"Etica y Valores,Otra Especialidad"</formula1>
    </dataValidation>
    <dataValidation type="list" allowBlank="1" showInputMessage="1" showErrorMessage="1" sqref="K4 K7:K9">
      <formula1>"Heraldo Romero Sanchez, IEM Santa Teresita"</formula1>
    </dataValidation>
    <dataValidation type="list" allowBlank="1" showInputMessage="1" showErrorMessage="1" sqref="V4 V7">
      <formula1>"No cumple con los criterios de Traslado, Cumple con los criterios de traslado"</formula1>
    </dataValidation>
    <dataValidation type="list" allowBlank="1" showInputMessage="1" showErrorMessage="1" sqref="V5:V6 V8:V9"/>
    <dataValidation type="list" allowBlank="1" showInputMessage="1" showErrorMessage="1" sqref="K5">
      <formula1>"No se Oferto en la IEM/CEM que solicita,Heraldo Romero Sanchez, IEM Santa Teresita"</formula1>
    </dataValidation>
    <dataValidation type="list" allowBlank="1" showInputMessage="1" showErrorMessage="1" sqref="F6 F8">
      <formula1>"Pasto,Nariño,Cauca, ipiales,Pereira"</formula1>
    </dataValidation>
    <dataValidation type="list" allowBlank="1" showInputMessage="1" showErrorMessage="1" sqref="K6">
      <formula1>"No define la IEM,No se Oferto en la IEM/CEM que solicita,Heraldo Romero Sanchez, IEM Santa Teresita"</formula1>
    </dataValidation>
    <dataValidation type="list" allowBlank="1" showInputMessage="1" showErrorMessage="1" sqref="F7">
      <formula1>"Pasto,Nariño,Cauca, ipiales,valle del Cauca"</formula1>
    </dataValidation>
  </dataValidations>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tabSelected="1" zoomScale="86" zoomScaleNormal="86" workbookViewId="0">
      <selection activeCell="F21" sqref="F21"/>
    </sheetView>
  </sheetViews>
  <sheetFormatPr baseColWidth="10" defaultRowHeight="14.45" customHeight="1" x14ac:dyDescent="0.2"/>
  <cols>
    <col min="1" max="1" width="6.28515625" style="67" customWidth="1"/>
    <col min="2" max="2" width="15.42578125" customWidth="1"/>
    <col min="3" max="3" width="33.28515625" customWidth="1"/>
    <col min="6" max="6" width="31.85546875" customWidth="1"/>
    <col min="7" max="7" width="59.28515625" customWidth="1"/>
    <col min="8" max="8" width="22.7109375" customWidth="1"/>
  </cols>
  <sheetData>
    <row r="1" spans="1:53" s="6" customFormat="1" ht="14.45" customHeight="1" x14ac:dyDescent="0.3">
      <c r="A1" s="107" t="s">
        <v>24</v>
      </c>
      <c r="B1" s="107" t="s">
        <v>25</v>
      </c>
      <c r="C1" s="107" t="s">
        <v>12</v>
      </c>
      <c r="D1" s="107" t="s">
        <v>56</v>
      </c>
      <c r="E1" s="107" t="s">
        <v>55</v>
      </c>
      <c r="F1" s="107" t="s">
        <v>147</v>
      </c>
      <c r="G1" s="107" t="s">
        <v>58</v>
      </c>
      <c r="H1" s="107" t="s">
        <v>62</v>
      </c>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53" s="7" customFormat="1" ht="14.45" customHeight="1" x14ac:dyDescent="0.2">
      <c r="A2" s="109"/>
      <c r="B2" s="108" t="s">
        <v>25</v>
      </c>
      <c r="C2" s="108" t="s">
        <v>12</v>
      </c>
      <c r="D2" s="108" t="s">
        <v>14</v>
      </c>
      <c r="E2" s="108" t="s">
        <v>15</v>
      </c>
      <c r="F2" s="108" t="s">
        <v>54</v>
      </c>
      <c r="G2" s="108"/>
      <c r="H2" s="108"/>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53" s="16" customFormat="1" ht="30" customHeight="1" x14ac:dyDescent="0.2">
      <c r="A3" s="68">
        <v>1</v>
      </c>
      <c r="B3" s="15" t="s">
        <v>104</v>
      </c>
      <c r="C3" s="15" t="str">
        <f>VLOOKUP(B3,SAC!2:1038,2,0)</f>
        <v>RODRIGUEZ GONZALEZ, JESUS ALBERTO</v>
      </c>
      <c r="D3" s="15">
        <f>VLOOKUP(B3,SAC!2:1038,3,0)</f>
        <v>79331429</v>
      </c>
      <c r="E3" s="50" t="s">
        <v>138</v>
      </c>
      <c r="F3" s="50" t="s">
        <v>146</v>
      </c>
      <c r="G3" s="32" t="s">
        <v>923</v>
      </c>
      <c r="H3" s="26" t="str">
        <f>IF(F3="Rector","Aplica Area","No Aplica Area")</f>
        <v>No Aplica Area</v>
      </c>
    </row>
    <row r="4" spans="1:53" s="16" customFormat="1" ht="49.9" customHeight="1" x14ac:dyDescent="0.2">
      <c r="A4" s="68">
        <v>2</v>
      </c>
      <c r="B4" s="15" t="s">
        <v>469</v>
      </c>
      <c r="C4" s="15" t="str">
        <f>VLOOKUP(B4,SAC!3:1039,2,0)</f>
        <v>MARTINEZ BOLAÑOS, LOURDES YANETH</v>
      </c>
      <c r="D4" s="15">
        <f>VLOOKUP(B4,SAC!3:1039,3,0)</f>
        <v>30732348</v>
      </c>
      <c r="E4" s="50" t="s">
        <v>138</v>
      </c>
      <c r="F4" s="50" t="s">
        <v>341</v>
      </c>
      <c r="G4" s="26" t="s">
        <v>924</v>
      </c>
      <c r="H4" s="26" t="str">
        <f>IF(F4="Rector","Aplica Area","No Aplica Area")</f>
        <v>No Aplica Area</v>
      </c>
    </row>
    <row r="5" spans="1:53" s="16" customFormat="1" ht="40.9" customHeight="1" x14ac:dyDescent="0.2">
      <c r="A5" s="68">
        <v>3</v>
      </c>
      <c r="B5" s="15" t="s">
        <v>482</v>
      </c>
      <c r="C5" s="15" t="str">
        <f>VLOOKUP(B5,SAC!4:1040,2,0)</f>
        <v>LOPEZ NARVAEZ, GLADYS LUCIA</v>
      </c>
      <c r="D5" s="15">
        <f>VLOOKUP(B5,SAC!4:1040,3,0)</f>
        <v>59824956</v>
      </c>
      <c r="E5" s="50" t="s">
        <v>138</v>
      </c>
      <c r="F5" s="50" t="s">
        <v>341</v>
      </c>
      <c r="G5" s="26" t="s">
        <v>924</v>
      </c>
      <c r="H5" s="26" t="str">
        <f t="shared" ref="H5:H9" si="0">IF(F5="Rector","Aplica Area","No Aplica Area")</f>
        <v>No Aplica Area</v>
      </c>
    </row>
    <row r="6" spans="1:53" s="16" customFormat="1" ht="48.6" customHeight="1" x14ac:dyDescent="0.2">
      <c r="A6" s="68">
        <v>4</v>
      </c>
      <c r="B6" s="15" t="s">
        <v>526</v>
      </c>
      <c r="C6" s="15" t="str">
        <f>VLOOKUP(B6,SAC!5:1041,2,0)</f>
        <v>ORDOÑEZ MUÑOZ, MIRYAM DEL CARMEN</v>
      </c>
      <c r="D6" s="15">
        <f>VLOOKUP(B6,SAC!5:1041,3,0)</f>
        <v>30715180</v>
      </c>
      <c r="E6" s="50" t="s">
        <v>138</v>
      </c>
      <c r="F6" s="50" t="s">
        <v>341</v>
      </c>
      <c r="G6" s="26" t="s">
        <v>924</v>
      </c>
      <c r="H6" s="26" t="str">
        <f t="shared" si="0"/>
        <v>No Aplica Area</v>
      </c>
    </row>
    <row r="7" spans="1:53" s="16" customFormat="1" ht="39.6" customHeight="1" x14ac:dyDescent="0.2">
      <c r="A7" s="68">
        <v>5</v>
      </c>
      <c r="B7" s="15" t="s">
        <v>562</v>
      </c>
      <c r="C7" s="15" t="str">
        <f>VLOOKUP(B7,SAC!6:1042,2,0)</f>
        <v>LARRANIAGA LOPEZ, MARTHA LUCIA</v>
      </c>
      <c r="D7" s="15">
        <f>VLOOKUP(B7,SAC!6:1042,3,0)</f>
        <v>59821512</v>
      </c>
      <c r="E7" s="50" t="s">
        <v>138</v>
      </c>
      <c r="F7" s="50" t="s">
        <v>721</v>
      </c>
      <c r="G7" s="26" t="s">
        <v>925</v>
      </c>
      <c r="H7" s="26" t="str">
        <f t="shared" si="0"/>
        <v>No Aplica Area</v>
      </c>
    </row>
    <row r="8" spans="1:53" s="16" customFormat="1" ht="40.15" customHeight="1" x14ac:dyDescent="0.2">
      <c r="A8" s="68">
        <v>6</v>
      </c>
      <c r="B8" s="15" t="s">
        <v>616</v>
      </c>
      <c r="C8" s="15" t="str">
        <f>VLOOKUP(B8,SAC!7:1043,2,0)</f>
        <v>ARGOTY ROMO, SANDRA RUBIELA</v>
      </c>
      <c r="D8" s="15">
        <f>VLOOKUP(B8,SAC!7:1043,3,0)</f>
        <v>27272607</v>
      </c>
      <c r="E8" s="50" t="s">
        <v>138</v>
      </c>
      <c r="F8" s="50" t="s">
        <v>341</v>
      </c>
      <c r="G8" s="26" t="s">
        <v>924</v>
      </c>
      <c r="H8" s="26" t="str">
        <f t="shared" si="0"/>
        <v>No Aplica Area</v>
      </c>
    </row>
    <row r="9" spans="1:53" s="16" customFormat="1" ht="43.9" customHeight="1" x14ac:dyDescent="0.2">
      <c r="A9" s="68">
        <v>7</v>
      </c>
      <c r="B9" s="15" t="s">
        <v>580</v>
      </c>
      <c r="C9" s="15" t="str">
        <f>VLOOKUP(B9,SAC!8:1044,2,0)</f>
        <v>ORDOÑEZ MUÑOZ, MARIA FANNY</v>
      </c>
      <c r="D9" s="15">
        <f>VLOOKUP(B9,SAC!8:1044,3,0)</f>
        <v>27276638</v>
      </c>
      <c r="E9" s="50" t="s">
        <v>138</v>
      </c>
      <c r="F9" s="50" t="s">
        <v>341</v>
      </c>
      <c r="G9" s="26" t="s">
        <v>924</v>
      </c>
      <c r="H9" s="26" t="str">
        <f t="shared" si="0"/>
        <v>No Aplica Area</v>
      </c>
    </row>
    <row r="10" spans="1:53" s="20" customFormat="1" ht="14.45" customHeight="1" x14ac:dyDescent="0.2">
      <c r="A10" s="60"/>
    </row>
    <row r="11" spans="1:53" s="20" customFormat="1" ht="14.45" customHeight="1" x14ac:dyDescent="0.2">
      <c r="A11" s="60"/>
    </row>
    <row r="12" spans="1:53" s="20" customFormat="1" ht="14.45" customHeight="1" x14ac:dyDescent="0.2">
      <c r="A12" s="60"/>
    </row>
    <row r="13" spans="1:53" s="20" customFormat="1" ht="14.45" customHeight="1" x14ac:dyDescent="0.2">
      <c r="A13" s="60"/>
    </row>
    <row r="14" spans="1:53" s="20" customFormat="1" ht="14.45" customHeight="1" x14ac:dyDescent="0.2">
      <c r="A14" s="60"/>
    </row>
    <row r="15" spans="1:53" s="20" customFormat="1" ht="14.45" customHeight="1" x14ac:dyDescent="0.2">
      <c r="A15" s="60"/>
    </row>
    <row r="16" spans="1:53" s="20" customFormat="1" ht="14.45" customHeight="1" x14ac:dyDescent="0.2">
      <c r="A16" s="60"/>
    </row>
    <row r="17" spans="1:1" s="20" customFormat="1" ht="14.45" customHeight="1" x14ac:dyDescent="0.2">
      <c r="A17" s="60"/>
    </row>
    <row r="18" spans="1:1" s="20" customFormat="1" ht="14.45" customHeight="1" x14ac:dyDescent="0.2">
      <c r="A18" s="60"/>
    </row>
    <row r="19" spans="1:1" s="20" customFormat="1" ht="14.45" customHeight="1" x14ac:dyDescent="0.2">
      <c r="A19" s="60"/>
    </row>
    <row r="20" spans="1:1" s="20" customFormat="1" ht="14.45" customHeight="1" x14ac:dyDescent="0.2">
      <c r="A20" s="60"/>
    </row>
    <row r="21" spans="1:1" s="20" customFormat="1" ht="14.45" customHeight="1" x14ac:dyDescent="0.2">
      <c r="A21" s="60"/>
    </row>
    <row r="22" spans="1:1" s="20" customFormat="1" ht="14.45" customHeight="1" x14ac:dyDescent="0.2">
      <c r="A22" s="60"/>
    </row>
    <row r="23" spans="1:1" s="20" customFormat="1" ht="14.45" customHeight="1" x14ac:dyDescent="0.2">
      <c r="A23" s="60"/>
    </row>
    <row r="24" spans="1:1" s="20" customFormat="1" ht="14.45" customHeight="1" x14ac:dyDescent="0.2">
      <c r="A24" s="60"/>
    </row>
    <row r="25" spans="1:1" s="20" customFormat="1" ht="14.45" customHeight="1" x14ac:dyDescent="0.2">
      <c r="A25" s="60"/>
    </row>
    <row r="26" spans="1:1" s="20" customFormat="1" ht="14.45" customHeight="1" x14ac:dyDescent="0.2">
      <c r="A26" s="60"/>
    </row>
    <row r="27" spans="1:1" s="20" customFormat="1" ht="14.45" customHeight="1" x14ac:dyDescent="0.2">
      <c r="A27" s="60"/>
    </row>
    <row r="28" spans="1:1" s="20" customFormat="1" ht="14.45" customHeight="1" x14ac:dyDescent="0.2">
      <c r="A28" s="60"/>
    </row>
    <row r="29" spans="1:1" s="20" customFormat="1" ht="14.45" customHeight="1" x14ac:dyDescent="0.2">
      <c r="A29" s="60"/>
    </row>
    <row r="30" spans="1:1" s="20" customFormat="1" ht="14.45" customHeight="1" x14ac:dyDescent="0.2">
      <c r="A30" s="60"/>
    </row>
    <row r="31" spans="1:1" s="20" customFormat="1" ht="14.45" customHeight="1" x14ac:dyDescent="0.2">
      <c r="A31" s="60"/>
    </row>
    <row r="32" spans="1:1" s="20" customFormat="1" ht="14.45" customHeight="1" x14ac:dyDescent="0.2">
      <c r="A32" s="60"/>
    </row>
    <row r="33" spans="1:1" s="20" customFormat="1" ht="14.45" customHeight="1" x14ac:dyDescent="0.2">
      <c r="A33" s="60"/>
    </row>
    <row r="34" spans="1:1" s="20" customFormat="1" ht="14.45" customHeight="1" x14ac:dyDescent="0.2">
      <c r="A34" s="60"/>
    </row>
    <row r="35" spans="1:1" s="20" customFormat="1" ht="14.45" customHeight="1" x14ac:dyDescent="0.2">
      <c r="A35" s="60"/>
    </row>
    <row r="36" spans="1:1" s="20" customFormat="1" ht="14.45" customHeight="1" x14ac:dyDescent="0.2">
      <c r="A36" s="60"/>
    </row>
    <row r="37" spans="1:1" s="20" customFormat="1" ht="14.45" customHeight="1" x14ac:dyDescent="0.2">
      <c r="A37" s="60"/>
    </row>
    <row r="38" spans="1:1" s="20" customFormat="1" ht="14.45" customHeight="1" x14ac:dyDescent="0.2">
      <c r="A38" s="60"/>
    </row>
  </sheetData>
  <sheetProtection password="92A9" sheet="1" formatCells="0" formatColumns="0" formatRows="0" insertColumns="0" insertRows="0" insertHyperlinks="0" deleteColumns="0" deleteRows="0" sort="0" autoFilter="0" pivotTables="0"/>
  <mergeCells count="8">
    <mergeCell ref="F1:F2"/>
    <mergeCell ref="G1:G2"/>
    <mergeCell ref="H1:H2"/>
    <mergeCell ref="A1:A2"/>
    <mergeCell ref="B1:B2"/>
    <mergeCell ref="C1:C2"/>
    <mergeCell ref="D1:D2"/>
    <mergeCell ref="E1:E2"/>
  </mergeCells>
  <conditionalFormatting sqref="H3">
    <cfRule type="containsText" dxfId="2" priority="10" operator="containsText" text="No Aplica Area">
      <formula>NOT(ISERROR(SEARCH("No Aplica Area",H3)))</formula>
    </cfRule>
  </conditionalFormatting>
  <conditionalFormatting sqref="H4">
    <cfRule type="containsText" dxfId="1" priority="2" operator="containsText" text="No Aplica Area">
      <formula>NOT(ISERROR(SEARCH("No Aplica Area",H4)))</formula>
    </cfRule>
  </conditionalFormatting>
  <conditionalFormatting sqref="H5:H9">
    <cfRule type="containsText" dxfId="0" priority="1" operator="containsText" text="No Aplica Area">
      <formula>NOT(ISERROR(SEARCH("No Aplica Area",H5)))</formula>
    </cfRule>
  </conditionalFormatting>
  <dataValidations count="6">
    <dataValidation type="list" allowBlank="1" showInputMessage="1" showErrorMessage="1" sqref="E3:E9">
      <formula1>"Traslado, Permuta"</formula1>
    </dataValidation>
    <dataValidation type="list" allowBlank="1" showInputMessage="1" showErrorMessage="1" sqref="F3">
      <formula1>"Educacion Religiosa,Rector,Otra Especialidad"</formula1>
    </dataValidation>
    <dataValidation type="list" allowBlank="1" showInputMessage="1" showErrorMessage="1" sqref="G1:G2"/>
    <dataValidation type="list" allowBlank="1" showInputMessage="1" showErrorMessage="1" sqref="G3"/>
    <dataValidation type="list" allowBlank="1" showInputMessage="1" showErrorMessage="1" sqref="F4:F6 F8:F9">
      <formula1>"Educacion Religiosa,Rector,Otra Especialidad,Primaria"</formula1>
    </dataValidation>
    <dataValidation type="list" allowBlank="1" showInputMessage="1" showErrorMessage="1" sqref="F7">
      <formula1>"Educacion Religiosa,Rector,Otra Especialidad,Primaria,Preescolar"</formula1>
    </dataValidation>
  </dataValidations>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U1" zoomScaleNormal="100" workbookViewId="0">
      <selection activeCell="V11" sqref="V11"/>
    </sheetView>
  </sheetViews>
  <sheetFormatPr baseColWidth="10" defaultColWidth="11.5703125" defaultRowHeight="12.75" x14ac:dyDescent="0.2"/>
  <cols>
    <col min="1" max="1" width="4.5703125" style="35" customWidth="1"/>
    <col min="2" max="2" width="15.5703125" style="35" customWidth="1"/>
    <col min="3" max="3" width="31.28515625" style="35" customWidth="1"/>
    <col min="4" max="4" width="9.85546875" style="35" customWidth="1"/>
    <col min="5" max="5" width="11.5703125" style="35"/>
    <col min="6" max="6" width="11.28515625" style="35" customWidth="1"/>
    <col min="7" max="7" width="25.42578125" style="35" customWidth="1"/>
    <col min="8" max="8" width="28.85546875" style="35" customWidth="1"/>
    <col min="9" max="9" width="21.5703125" style="35" customWidth="1"/>
    <col min="10" max="10" width="17" style="35" customWidth="1"/>
    <col min="11" max="11" width="25.5703125" style="35" customWidth="1"/>
    <col min="12" max="12" width="4.7109375" style="35" customWidth="1"/>
    <col min="13" max="15" width="5.28515625" style="35" customWidth="1"/>
    <col min="16" max="16" width="19.85546875" style="35" customWidth="1"/>
    <col min="17" max="17" width="7.7109375" style="35" customWidth="1"/>
    <col min="18" max="18" width="19" style="35" customWidth="1"/>
    <col min="19" max="19" width="44.5703125" style="35" customWidth="1"/>
    <col min="20" max="20" width="40.140625" style="35" customWidth="1"/>
    <col min="21" max="21" width="73.42578125" style="35" customWidth="1"/>
    <col min="22" max="22" width="36.7109375" style="35" customWidth="1"/>
    <col min="23" max="16384" width="11.5703125" style="35"/>
  </cols>
  <sheetData>
    <row r="1" spans="1:22" x14ac:dyDescent="0.2">
      <c r="A1" s="83" t="s">
        <v>932</v>
      </c>
      <c r="B1" s="83"/>
      <c r="C1" s="83"/>
      <c r="D1" s="83"/>
      <c r="E1" s="83"/>
      <c r="F1" s="83"/>
      <c r="G1" s="83"/>
      <c r="H1" s="83"/>
      <c r="I1" s="83"/>
      <c r="J1" s="83"/>
      <c r="K1" s="83"/>
      <c r="L1" s="83"/>
      <c r="M1" s="83"/>
      <c r="N1" s="83"/>
      <c r="O1" s="83"/>
      <c r="P1" s="83"/>
      <c r="Q1" s="83"/>
      <c r="R1" s="83"/>
      <c r="S1" s="83"/>
      <c r="T1" s="83"/>
      <c r="U1" s="83"/>
      <c r="V1" s="83"/>
    </row>
    <row r="2" spans="1:22" ht="37.5" customHeight="1" x14ac:dyDescent="0.2">
      <c r="A2" s="84"/>
      <c r="B2" s="84"/>
      <c r="C2" s="84"/>
      <c r="D2" s="84"/>
      <c r="E2" s="84"/>
      <c r="F2" s="84"/>
      <c r="G2" s="84"/>
      <c r="H2" s="84"/>
      <c r="I2" s="84"/>
      <c r="J2" s="84"/>
      <c r="K2" s="84"/>
      <c r="L2" s="84"/>
      <c r="M2" s="84"/>
      <c r="N2" s="84"/>
      <c r="O2" s="84"/>
      <c r="P2" s="84"/>
      <c r="Q2" s="84"/>
      <c r="R2" s="84"/>
      <c r="S2" s="84"/>
      <c r="T2" s="84"/>
      <c r="U2" s="84"/>
      <c r="V2" s="84"/>
    </row>
    <row r="3" spans="1:22" s="38" customFormat="1" ht="31.15" customHeight="1" x14ac:dyDescent="0.25">
      <c r="A3" s="81" t="s">
        <v>24</v>
      </c>
      <c r="B3" s="81" t="s">
        <v>25</v>
      </c>
      <c r="C3" s="81" t="s">
        <v>12</v>
      </c>
      <c r="D3" s="81" t="s">
        <v>56</v>
      </c>
      <c r="E3" s="81" t="s">
        <v>55</v>
      </c>
      <c r="F3" s="81" t="s">
        <v>57</v>
      </c>
      <c r="G3" s="81" t="s">
        <v>17</v>
      </c>
      <c r="H3" s="81" t="s">
        <v>838</v>
      </c>
      <c r="I3" s="81" t="s">
        <v>839</v>
      </c>
      <c r="J3" s="81" t="s">
        <v>62</v>
      </c>
      <c r="K3" s="81" t="s">
        <v>59</v>
      </c>
      <c r="L3" s="81" t="s">
        <v>18</v>
      </c>
      <c r="M3" s="81" t="s">
        <v>67</v>
      </c>
      <c r="N3" s="81"/>
      <c r="O3" s="82"/>
      <c r="P3" s="81" t="s">
        <v>63</v>
      </c>
      <c r="Q3" s="81" t="s">
        <v>60</v>
      </c>
      <c r="R3" s="81" t="s">
        <v>840</v>
      </c>
      <c r="S3" s="81" t="s">
        <v>64</v>
      </c>
      <c r="T3" s="81" t="s">
        <v>841</v>
      </c>
      <c r="U3" s="81" t="s">
        <v>842</v>
      </c>
      <c r="V3" s="81" t="s">
        <v>65</v>
      </c>
    </row>
    <row r="4" spans="1:22" s="36" customFormat="1" ht="31.15" customHeight="1" x14ac:dyDescent="0.2">
      <c r="A4" s="82"/>
      <c r="B4" s="82" t="s">
        <v>25</v>
      </c>
      <c r="C4" s="82" t="s">
        <v>12</v>
      </c>
      <c r="D4" s="82" t="s">
        <v>14</v>
      </c>
      <c r="E4" s="82" t="s">
        <v>15</v>
      </c>
      <c r="F4" s="82" t="s">
        <v>16</v>
      </c>
      <c r="G4" s="82" t="s">
        <v>17</v>
      </c>
      <c r="H4" s="82" t="s">
        <v>54</v>
      </c>
      <c r="I4" s="82"/>
      <c r="J4" s="82"/>
      <c r="K4" s="82" t="s">
        <v>28</v>
      </c>
      <c r="L4" s="82" t="s">
        <v>18</v>
      </c>
      <c r="M4" s="37" t="s">
        <v>53</v>
      </c>
      <c r="N4" s="37" t="s">
        <v>51</v>
      </c>
      <c r="O4" s="37" t="s">
        <v>843</v>
      </c>
      <c r="P4" s="82"/>
      <c r="Q4" s="82" t="s">
        <v>19</v>
      </c>
      <c r="R4" s="82" t="s">
        <v>26</v>
      </c>
      <c r="S4" s="82"/>
      <c r="T4" s="82"/>
      <c r="U4" s="82"/>
      <c r="V4" s="82" t="s">
        <v>26</v>
      </c>
    </row>
    <row r="5" spans="1:22" s="14" customFormat="1" ht="27" x14ac:dyDescent="0.2">
      <c r="A5" s="59">
        <v>1</v>
      </c>
      <c r="B5" s="13" t="s">
        <v>121</v>
      </c>
      <c r="C5" s="13" t="str">
        <f>VLOOKUP(B5,SAC!$2:$1038,2,0)</f>
        <v>CORDOBA REVELO, LUCILA ESMERALDA</v>
      </c>
      <c r="D5" s="13">
        <f>VLOOKUP(B5,SAC!$2:$1038,3,0)</f>
        <v>36996760</v>
      </c>
      <c r="E5" s="25" t="s">
        <v>138</v>
      </c>
      <c r="F5" s="25" t="s">
        <v>139</v>
      </c>
      <c r="G5" s="24" t="s">
        <v>140</v>
      </c>
      <c r="H5" s="24" t="s">
        <v>43</v>
      </c>
      <c r="I5" s="24" t="s">
        <v>43</v>
      </c>
      <c r="J5" s="13" t="str">
        <f t="shared" ref="J5:J10" si="0">IF(H5="Ciencias Sociales","Aplica Area","No Aplica Area")</f>
        <v>Aplica Area</v>
      </c>
      <c r="K5" s="25" t="s">
        <v>141</v>
      </c>
      <c r="L5" s="24">
        <v>0</v>
      </c>
      <c r="M5" s="13">
        <v>10</v>
      </c>
      <c r="N5" s="13">
        <v>11</v>
      </c>
      <c r="O5" s="13">
        <v>19</v>
      </c>
      <c r="P5" s="13" t="str">
        <f t="shared" ref="P5:P10" si="1">IF(M5&gt;=2,"Aplica Permanencia","No Aplica Permanencia")</f>
        <v>Aplica Permanencia</v>
      </c>
      <c r="Q5" s="13">
        <v>34</v>
      </c>
      <c r="R5" s="13" t="str">
        <f t="shared" ref="R5:R28" si="2">IF(AND(J5="Aplica Area",P5="Aplica Permanencia"),"Inscrito Proceso","No Procede Inscripcion")</f>
        <v>Inscrito Proceso</v>
      </c>
      <c r="S5" s="13"/>
      <c r="T5" s="13" t="s">
        <v>807</v>
      </c>
      <c r="U5" s="13" t="s">
        <v>806</v>
      </c>
      <c r="V5" s="13" t="s">
        <v>145</v>
      </c>
    </row>
    <row r="6" spans="1:22" s="14" customFormat="1" ht="40.5" x14ac:dyDescent="0.2">
      <c r="A6" s="59">
        <v>2</v>
      </c>
      <c r="B6" s="13" t="s">
        <v>102</v>
      </c>
      <c r="C6" s="13" t="str">
        <f>VLOOKUP(B6,SAC!$2:$1038,2,0)</f>
        <v>CAICEDO BUSTOS, KELLY ALBERTO</v>
      </c>
      <c r="D6" s="13">
        <f>VLOOKUP(B6,SAC!$2:$1038,3,0)</f>
        <v>12998754</v>
      </c>
      <c r="E6" s="25" t="s">
        <v>138</v>
      </c>
      <c r="F6" s="25" t="s">
        <v>139</v>
      </c>
      <c r="G6" s="24" t="s">
        <v>149</v>
      </c>
      <c r="H6" s="24" t="s">
        <v>43</v>
      </c>
      <c r="I6" s="24" t="s">
        <v>43</v>
      </c>
      <c r="J6" s="13" t="str">
        <f t="shared" si="0"/>
        <v>Aplica Area</v>
      </c>
      <c r="K6" s="25" t="s">
        <v>141</v>
      </c>
      <c r="L6" s="24">
        <v>48</v>
      </c>
      <c r="M6" s="13">
        <v>7</v>
      </c>
      <c r="N6" s="13">
        <v>4</v>
      </c>
      <c r="O6" s="13">
        <v>21</v>
      </c>
      <c r="P6" s="13" t="str">
        <f t="shared" si="1"/>
        <v>Aplica Permanencia</v>
      </c>
      <c r="Q6" s="13">
        <v>44</v>
      </c>
      <c r="R6" s="13" t="str">
        <f t="shared" si="2"/>
        <v>Inscrito Proceso</v>
      </c>
      <c r="S6" s="13"/>
      <c r="T6" s="13" t="s">
        <v>807</v>
      </c>
      <c r="U6" s="13" t="s">
        <v>808</v>
      </c>
      <c r="V6" s="13" t="s">
        <v>145</v>
      </c>
    </row>
    <row r="7" spans="1:22" s="14" customFormat="1" ht="54" x14ac:dyDescent="0.2">
      <c r="A7" s="59">
        <v>3</v>
      </c>
      <c r="B7" s="13" t="s">
        <v>84</v>
      </c>
      <c r="C7" s="13" t="str">
        <f>VLOOKUP(B7,SAC!$2:$1038,2,0)</f>
        <v>CORAL ORDOÑEZ, RICHARD ALEXANDER</v>
      </c>
      <c r="D7" s="13">
        <f>VLOOKUP(B7,SAC!$2:$1038,3,0)</f>
        <v>5204267</v>
      </c>
      <c r="E7" s="25" t="s">
        <v>138</v>
      </c>
      <c r="F7" s="25" t="s">
        <v>148</v>
      </c>
      <c r="G7" s="24" t="s">
        <v>203</v>
      </c>
      <c r="H7" s="24" t="s">
        <v>43</v>
      </c>
      <c r="I7" s="24" t="s">
        <v>43</v>
      </c>
      <c r="J7" s="13" t="str">
        <f t="shared" si="0"/>
        <v>Aplica Area</v>
      </c>
      <c r="K7" s="25" t="s">
        <v>150</v>
      </c>
      <c r="L7" s="24">
        <v>40</v>
      </c>
      <c r="M7" s="13">
        <v>0</v>
      </c>
      <c r="N7" s="13">
        <v>0</v>
      </c>
      <c r="O7" s="13">
        <v>0</v>
      </c>
      <c r="P7" s="13" t="str">
        <f t="shared" si="1"/>
        <v>No Aplica Permanencia</v>
      </c>
      <c r="Q7" s="13">
        <v>72</v>
      </c>
      <c r="R7" s="13" t="str">
        <f t="shared" si="2"/>
        <v>No Procede Inscripcion</v>
      </c>
      <c r="S7" s="13"/>
      <c r="T7" s="13"/>
      <c r="U7" s="13" t="s">
        <v>809</v>
      </c>
      <c r="V7" s="13" t="s">
        <v>810</v>
      </c>
    </row>
    <row r="8" spans="1:22" s="14" customFormat="1" ht="54" x14ac:dyDescent="0.2">
      <c r="A8" s="59">
        <v>4</v>
      </c>
      <c r="B8" s="13" t="s">
        <v>200</v>
      </c>
      <c r="C8" s="13" t="str">
        <f>VLOOKUP(B8,SAC!$2:$1038,2,0)</f>
        <v>PAREDES ANDRADE, HENRY</v>
      </c>
      <c r="D8" s="13">
        <f>VLOOKUP(B8,SAC!$2:$1038,3,0)</f>
        <v>12989353</v>
      </c>
      <c r="E8" s="25" t="s">
        <v>138</v>
      </c>
      <c r="F8" s="25" t="s">
        <v>139</v>
      </c>
      <c r="G8" s="24" t="s">
        <v>204</v>
      </c>
      <c r="H8" s="24" t="s">
        <v>43</v>
      </c>
      <c r="I8" s="24" t="s">
        <v>43</v>
      </c>
      <c r="J8" s="13" t="str">
        <f t="shared" si="0"/>
        <v>Aplica Area</v>
      </c>
      <c r="K8" s="25" t="s">
        <v>141</v>
      </c>
      <c r="L8" s="24">
        <v>52</v>
      </c>
      <c r="M8" s="13">
        <v>0</v>
      </c>
      <c r="N8" s="13">
        <v>0</v>
      </c>
      <c r="O8" s="13">
        <v>0</v>
      </c>
      <c r="P8" s="13" t="str">
        <f t="shared" si="1"/>
        <v>No Aplica Permanencia</v>
      </c>
      <c r="Q8" s="13">
        <v>18</v>
      </c>
      <c r="R8" s="13" t="str">
        <f t="shared" si="2"/>
        <v>No Procede Inscripcion</v>
      </c>
      <c r="S8" s="13"/>
      <c r="T8" s="13" t="s">
        <v>205</v>
      </c>
      <c r="U8" s="13" t="s">
        <v>811</v>
      </c>
      <c r="V8" s="13" t="s">
        <v>810</v>
      </c>
    </row>
    <row r="9" spans="1:22" s="14" customFormat="1" ht="27" x14ac:dyDescent="0.2">
      <c r="A9" s="59">
        <v>5</v>
      </c>
      <c r="B9" s="13" t="s">
        <v>241</v>
      </c>
      <c r="C9" s="13" t="str">
        <f>VLOOKUP(B9,SAC!$2:$1038,2,0)</f>
        <v>HERRERA CHINCHAY, SANTOS VIVIANA</v>
      </c>
      <c r="D9" s="13">
        <f>VLOOKUP(B9,SAC!$2:$1038,3,0)</f>
        <v>1085345053</v>
      </c>
      <c r="E9" s="25" t="s">
        <v>138</v>
      </c>
      <c r="F9" s="25" t="s">
        <v>139</v>
      </c>
      <c r="G9" s="24" t="s">
        <v>812</v>
      </c>
      <c r="H9" s="24" t="s">
        <v>43</v>
      </c>
      <c r="I9" s="24" t="s">
        <v>43</v>
      </c>
      <c r="J9" s="13" t="str">
        <f t="shared" si="0"/>
        <v>Aplica Area</v>
      </c>
      <c r="K9" s="25" t="s">
        <v>141</v>
      </c>
      <c r="L9" s="24">
        <v>47</v>
      </c>
      <c r="M9" s="13">
        <v>3</v>
      </c>
      <c r="N9" s="13">
        <v>7</v>
      </c>
      <c r="O9" s="13">
        <v>5</v>
      </c>
      <c r="P9" s="13" t="str">
        <f t="shared" si="1"/>
        <v>Aplica Permanencia</v>
      </c>
      <c r="Q9" s="13">
        <v>43</v>
      </c>
      <c r="R9" s="13" t="str">
        <f t="shared" si="2"/>
        <v>Inscrito Proceso</v>
      </c>
      <c r="S9" s="13"/>
      <c r="T9" s="13" t="s">
        <v>205</v>
      </c>
      <c r="U9" s="13" t="s">
        <v>927</v>
      </c>
      <c r="V9" s="13" t="s">
        <v>145</v>
      </c>
    </row>
    <row r="10" spans="1:22" s="14" customFormat="1" ht="54" x14ac:dyDescent="0.2">
      <c r="A10" s="59">
        <v>6</v>
      </c>
      <c r="B10" s="13" t="s">
        <v>275</v>
      </c>
      <c r="C10" s="13" t="str">
        <f>VLOOKUP(B10,SAC!$2:$1038,2,0)</f>
        <v>DIAZ DIAZ, NORA</v>
      </c>
      <c r="D10" s="13">
        <f>VLOOKUP(B10,SAC!$2:$1038,3,0)</f>
        <v>27276432</v>
      </c>
      <c r="E10" s="25" t="s">
        <v>138</v>
      </c>
      <c r="F10" s="25" t="s">
        <v>139</v>
      </c>
      <c r="G10" s="24" t="s">
        <v>323</v>
      </c>
      <c r="H10" s="24" t="s">
        <v>43</v>
      </c>
      <c r="I10" s="24" t="s">
        <v>43</v>
      </c>
      <c r="J10" s="13" t="str">
        <f t="shared" si="0"/>
        <v>Aplica Area</v>
      </c>
      <c r="K10" s="25" t="s">
        <v>324</v>
      </c>
      <c r="L10" s="24">
        <v>48</v>
      </c>
      <c r="M10" s="13">
        <v>0</v>
      </c>
      <c r="N10" s="13">
        <v>0</v>
      </c>
      <c r="O10" s="13">
        <v>0</v>
      </c>
      <c r="P10" s="13" t="str">
        <f t="shared" si="1"/>
        <v>No Aplica Permanencia</v>
      </c>
      <c r="Q10" s="13">
        <v>48</v>
      </c>
      <c r="R10" s="13" t="str">
        <f t="shared" si="2"/>
        <v>No Procede Inscripcion</v>
      </c>
      <c r="S10" s="13"/>
      <c r="T10" s="13"/>
      <c r="U10" s="13" t="s">
        <v>813</v>
      </c>
      <c r="V10" s="13" t="s">
        <v>800</v>
      </c>
    </row>
    <row r="11" spans="1:22" s="14" customFormat="1" ht="67.5" x14ac:dyDescent="0.2">
      <c r="A11" s="59">
        <v>7</v>
      </c>
      <c r="B11" s="13" t="s">
        <v>264</v>
      </c>
      <c r="C11" s="13" t="str">
        <f>VLOOKUP(B11,SAC!$2:$1038,2,0)</f>
        <v>PONCE MELO, FAVIAN BOLIVAR</v>
      </c>
      <c r="D11" s="13">
        <f>VLOOKUP(B11,SAC!$2:$1038,3,0)</f>
        <v>87533199</v>
      </c>
      <c r="E11" s="25" t="s">
        <v>138</v>
      </c>
      <c r="F11" s="25" t="s">
        <v>148</v>
      </c>
      <c r="G11" s="24" t="s">
        <v>328</v>
      </c>
      <c r="H11" s="24" t="s">
        <v>43</v>
      </c>
      <c r="I11" s="24" t="s">
        <v>43</v>
      </c>
      <c r="J11" s="13" t="str">
        <f t="shared" ref="J11:J12" si="3">IF(H11="Ciencias Sociales","Aplica Area","No Aplica Area")</f>
        <v>Aplica Area</v>
      </c>
      <c r="K11" s="25" t="s">
        <v>329</v>
      </c>
      <c r="L11" s="24">
        <v>35</v>
      </c>
      <c r="M11" s="13">
        <v>0</v>
      </c>
      <c r="N11" s="13">
        <v>0</v>
      </c>
      <c r="O11" s="13">
        <v>0</v>
      </c>
      <c r="P11" s="13" t="str">
        <f t="shared" ref="P11:P12" si="4">IF(M11&gt;=2,"Aplica Permanencia","No Aplica Permanencia")</f>
        <v>No Aplica Permanencia</v>
      </c>
      <c r="Q11" s="13">
        <v>35</v>
      </c>
      <c r="R11" s="13" t="str">
        <f t="shared" si="2"/>
        <v>No Procede Inscripcion</v>
      </c>
      <c r="S11" s="13"/>
      <c r="T11" s="13"/>
      <c r="U11" s="13" t="s">
        <v>814</v>
      </c>
      <c r="V11" s="13" t="s">
        <v>800</v>
      </c>
    </row>
    <row r="12" spans="1:22" s="14" customFormat="1" ht="27" x14ac:dyDescent="0.2">
      <c r="A12" s="59">
        <v>8</v>
      </c>
      <c r="B12" s="13" t="s">
        <v>394</v>
      </c>
      <c r="C12" s="13" t="str">
        <f>VLOOKUP(B12,SAC!$2:$1038,2,0)</f>
        <v>MUÑOZ BOLAÑOS, TITO YANTH</v>
      </c>
      <c r="D12" s="13">
        <f>VLOOKUP(B12,SAC!$2:$1038,3,0)</f>
        <v>12746308</v>
      </c>
      <c r="E12" s="25" t="s">
        <v>138</v>
      </c>
      <c r="F12" s="25" t="s">
        <v>148</v>
      </c>
      <c r="G12" s="24" t="s">
        <v>235</v>
      </c>
      <c r="H12" s="24" t="s">
        <v>43</v>
      </c>
      <c r="I12" s="24" t="s">
        <v>43</v>
      </c>
      <c r="J12" s="13" t="str">
        <f t="shared" si="3"/>
        <v>Aplica Area</v>
      </c>
      <c r="K12" s="25" t="s">
        <v>324</v>
      </c>
      <c r="L12" s="24">
        <v>39</v>
      </c>
      <c r="M12" s="13">
        <v>3</v>
      </c>
      <c r="N12" s="13">
        <v>5</v>
      </c>
      <c r="O12" s="13">
        <v>16</v>
      </c>
      <c r="P12" s="13" t="str">
        <f t="shared" si="4"/>
        <v>Aplica Permanencia</v>
      </c>
      <c r="Q12" s="13">
        <v>39</v>
      </c>
      <c r="R12" s="13" t="str">
        <f t="shared" si="2"/>
        <v>Inscrito Proceso</v>
      </c>
      <c r="S12" s="13"/>
      <c r="T12" s="13" t="s">
        <v>205</v>
      </c>
      <c r="U12" s="13" t="s">
        <v>815</v>
      </c>
      <c r="V12" s="13" t="s">
        <v>145</v>
      </c>
    </row>
    <row r="13" spans="1:22" s="14" customFormat="1" ht="39" customHeight="1" x14ac:dyDescent="0.2">
      <c r="A13" s="59">
        <v>9</v>
      </c>
      <c r="B13" s="13" t="s">
        <v>388</v>
      </c>
      <c r="C13" s="13" t="str">
        <f>VLOOKUP(B13,SAC!$2:$1038,2,0)</f>
        <v>SALAZAR BENAVIDES, CLAUDIO QUINTILIANO</v>
      </c>
      <c r="D13" s="13">
        <f>VLOOKUP(B13,SAC!$2:$1038,3,0)</f>
        <v>12983468</v>
      </c>
      <c r="E13" s="25" t="s">
        <v>138</v>
      </c>
      <c r="F13" s="25" t="s">
        <v>232</v>
      </c>
      <c r="G13" s="24" t="s">
        <v>435</v>
      </c>
      <c r="H13" s="24" t="s">
        <v>816</v>
      </c>
      <c r="I13" s="24" t="s">
        <v>43</v>
      </c>
      <c r="J13" s="13" t="str">
        <f t="shared" ref="J13:J14" si="5">IF(H13="Ciencias Sociales","Aplica Area","No Aplica Area")</f>
        <v>No Aplica Area</v>
      </c>
      <c r="K13" s="25" t="s">
        <v>329</v>
      </c>
      <c r="L13" s="24">
        <v>54</v>
      </c>
      <c r="M13" s="13">
        <v>17</v>
      </c>
      <c r="N13" s="13">
        <v>9</v>
      </c>
      <c r="O13" s="13">
        <v>7</v>
      </c>
      <c r="P13" s="13" t="str">
        <f t="shared" ref="P13:P14" si="6">IF(M13&gt;=2,"Aplica Permanencia","No Aplica Permanencia")</f>
        <v>Aplica Permanencia</v>
      </c>
      <c r="Q13" s="13">
        <v>75</v>
      </c>
      <c r="R13" s="13" t="str">
        <f t="shared" si="2"/>
        <v>No Procede Inscripcion</v>
      </c>
      <c r="S13" s="13"/>
      <c r="T13" s="13" t="s">
        <v>205</v>
      </c>
      <c r="U13" s="13" t="s">
        <v>817</v>
      </c>
      <c r="V13" s="13" t="s">
        <v>800</v>
      </c>
    </row>
    <row r="14" spans="1:22" s="14" customFormat="1" ht="27" x14ac:dyDescent="0.2">
      <c r="A14" s="59">
        <v>10</v>
      </c>
      <c r="B14" s="13" t="s">
        <v>412</v>
      </c>
      <c r="C14" s="13" t="str">
        <f>VLOOKUP(B14,SAC!$2:$1038,2,0)</f>
        <v>ORTEGA GUERRA, LILIANA DEL CARMEN</v>
      </c>
      <c r="D14" s="13">
        <f>VLOOKUP(B14,SAC!$2:$1038,3,0)</f>
        <v>30737219</v>
      </c>
      <c r="E14" s="25" t="s">
        <v>138</v>
      </c>
      <c r="F14" s="25" t="s">
        <v>139</v>
      </c>
      <c r="G14" s="24" t="s">
        <v>784</v>
      </c>
      <c r="H14" s="24" t="s">
        <v>43</v>
      </c>
      <c r="I14" s="24" t="s">
        <v>43</v>
      </c>
      <c r="J14" s="13" t="str">
        <f t="shared" si="5"/>
        <v>Aplica Area</v>
      </c>
      <c r="K14" s="25" t="s">
        <v>141</v>
      </c>
      <c r="L14" s="24">
        <v>53</v>
      </c>
      <c r="M14" s="13">
        <v>4</v>
      </c>
      <c r="N14" s="13">
        <v>3</v>
      </c>
      <c r="O14" s="13">
        <v>2</v>
      </c>
      <c r="P14" s="13" t="str">
        <f t="shared" si="6"/>
        <v>Aplica Permanencia</v>
      </c>
      <c r="Q14" s="13">
        <v>28</v>
      </c>
      <c r="R14" s="13" t="str">
        <f t="shared" si="2"/>
        <v>Inscrito Proceso</v>
      </c>
      <c r="S14" s="13"/>
      <c r="T14" s="13" t="s">
        <v>205</v>
      </c>
      <c r="U14" s="13" t="s">
        <v>818</v>
      </c>
      <c r="V14" s="13" t="s">
        <v>145</v>
      </c>
    </row>
    <row r="15" spans="1:22" s="14" customFormat="1" ht="54" x14ac:dyDescent="0.2">
      <c r="A15" s="59">
        <v>11</v>
      </c>
      <c r="B15" s="13" t="s">
        <v>366</v>
      </c>
      <c r="C15" s="13" t="str">
        <f>VLOOKUP(B15,SAC!$2:$1038,2,0)</f>
        <v>RESTREPO MORALES, OLMA LUZ</v>
      </c>
      <c r="D15" s="13">
        <f>VLOOKUP(B15,SAC!$2:$1038,3,0)</f>
        <v>31405595</v>
      </c>
      <c r="E15" s="25" t="s">
        <v>138</v>
      </c>
      <c r="F15" s="25" t="s">
        <v>139</v>
      </c>
      <c r="G15" s="24" t="s">
        <v>819</v>
      </c>
      <c r="H15" s="24" t="s">
        <v>816</v>
      </c>
      <c r="I15" s="24" t="s">
        <v>43</v>
      </c>
      <c r="J15" s="13" t="str">
        <f t="shared" ref="J15:J19" si="7">IF(H15="Ciencias Sociales","Aplica Area","No Aplica Area")</f>
        <v>No Aplica Area</v>
      </c>
      <c r="K15" s="25" t="s">
        <v>324</v>
      </c>
      <c r="L15" s="24">
        <v>57</v>
      </c>
      <c r="M15" s="13">
        <v>4</v>
      </c>
      <c r="N15" s="13">
        <v>1</v>
      </c>
      <c r="O15" s="13">
        <v>1</v>
      </c>
      <c r="P15" s="13" t="str">
        <f t="shared" ref="P15:P19" si="8">IF(M15&gt;=2,"Aplica Permanencia","No Aplica Permanencia")</f>
        <v>Aplica Permanencia</v>
      </c>
      <c r="Q15" s="13">
        <v>30</v>
      </c>
      <c r="R15" s="13" t="str">
        <f t="shared" si="2"/>
        <v>No Procede Inscripcion</v>
      </c>
      <c r="S15" s="13"/>
      <c r="T15" s="13"/>
      <c r="U15" s="13" t="s">
        <v>820</v>
      </c>
      <c r="V15" s="13" t="s">
        <v>800</v>
      </c>
    </row>
    <row r="16" spans="1:22" s="14" customFormat="1" ht="33" customHeight="1" x14ac:dyDescent="0.2">
      <c r="A16" s="59">
        <v>12</v>
      </c>
      <c r="B16" s="13" t="s">
        <v>687</v>
      </c>
      <c r="C16" s="13" t="str">
        <f>VLOOKUP(B16,SAC!$2:$1038,2,0)</f>
        <v>INSUASTY DELGADO, CARLOS FELIPE</v>
      </c>
      <c r="D16" s="13">
        <f>VLOOKUP(B16,SAC!$2:$1038,3,0)</f>
        <v>98400140</v>
      </c>
      <c r="E16" s="25" t="s">
        <v>138</v>
      </c>
      <c r="F16" s="25" t="s">
        <v>338</v>
      </c>
      <c r="G16" s="24" t="s">
        <v>821</v>
      </c>
      <c r="H16" s="24" t="s">
        <v>207</v>
      </c>
      <c r="I16" s="24" t="s">
        <v>43</v>
      </c>
      <c r="J16" s="13" t="str">
        <f t="shared" si="7"/>
        <v>No Aplica Area</v>
      </c>
      <c r="K16" s="25" t="s">
        <v>141</v>
      </c>
      <c r="L16" s="24">
        <v>0</v>
      </c>
      <c r="M16" s="13">
        <v>3</v>
      </c>
      <c r="N16" s="13">
        <v>3</v>
      </c>
      <c r="O16" s="13">
        <v>13</v>
      </c>
      <c r="P16" s="13" t="str">
        <f t="shared" si="8"/>
        <v>Aplica Permanencia</v>
      </c>
      <c r="Q16" s="13">
        <v>57</v>
      </c>
      <c r="R16" s="13" t="str">
        <f t="shared" si="2"/>
        <v>No Procede Inscripcion</v>
      </c>
      <c r="S16" s="13"/>
      <c r="T16" s="13"/>
      <c r="U16" s="13" t="s">
        <v>822</v>
      </c>
      <c r="V16" s="13" t="s">
        <v>800</v>
      </c>
    </row>
    <row r="17" spans="1:22" s="14" customFormat="1" ht="27" x14ac:dyDescent="0.2">
      <c r="A17" s="59">
        <v>13</v>
      </c>
      <c r="B17" s="13" t="s">
        <v>637</v>
      </c>
      <c r="C17" s="13" t="str">
        <f>VLOOKUP(B17,SAC!$2:$1038,2,0)</f>
        <v>BASANTE CASTRO, MARIA ILBA SENETH</v>
      </c>
      <c r="D17" s="13">
        <f>VLOOKUP(B17,SAC!$2:$1038,3,0)</f>
        <v>27219109</v>
      </c>
      <c r="E17" s="25" t="s">
        <v>138</v>
      </c>
      <c r="F17" s="25" t="s">
        <v>139</v>
      </c>
      <c r="G17" s="24" t="s">
        <v>823</v>
      </c>
      <c r="H17" s="24" t="s">
        <v>816</v>
      </c>
      <c r="I17" s="24" t="s">
        <v>43</v>
      </c>
      <c r="J17" s="13" t="str">
        <f t="shared" si="7"/>
        <v>No Aplica Area</v>
      </c>
      <c r="K17" s="25" t="s">
        <v>324</v>
      </c>
      <c r="L17" s="24">
        <v>59</v>
      </c>
      <c r="M17" s="13">
        <v>24</v>
      </c>
      <c r="N17" s="13">
        <v>7</v>
      </c>
      <c r="O17" s="13">
        <v>28</v>
      </c>
      <c r="P17" s="13" t="str">
        <f t="shared" si="8"/>
        <v>Aplica Permanencia</v>
      </c>
      <c r="Q17" s="13">
        <v>17</v>
      </c>
      <c r="R17" s="13" t="str">
        <f t="shared" si="2"/>
        <v>No Procede Inscripcion</v>
      </c>
      <c r="S17" s="13"/>
      <c r="T17" s="13"/>
      <c r="U17" s="13" t="s">
        <v>793</v>
      </c>
      <c r="V17" s="13" t="s">
        <v>800</v>
      </c>
    </row>
    <row r="18" spans="1:22" s="14" customFormat="1" ht="27" x14ac:dyDescent="0.2">
      <c r="A18" s="59">
        <v>14</v>
      </c>
      <c r="B18" s="13" t="s">
        <v>452</v>
      </c>
      <c r="C18" s="13" t="str">
        <f>VLOOKUP(B18,SAC!$2:$1038,2,0)</f>
        <v>BOLAÑOS VALLEJOS, LADY AMADIS</v>
      </c>
      <c r="D18" s="13">
        <f>VLOOKUP(B18,SAC!$2:$1038,3,0)</f>
        <v>59314541</v>
      </c>
      <c r="E18" s="25" t="s">
        <v>138</v>
      </c>
      <c r="F18" s="25" t="s">
        <v>760</v>
      </c>
      <c r="G18" s="24" t="s">
        <v>824</v>
      </c>
      <c r="H18" s="24" t="s">
        <v>43</v>
      </c>
      <c r="I18" s="24" t="s">
        <v>43</v>
      </c>
      <c r="J18" s="13" t="str">
        <f t="shared" si="7"/>
        <v>Aplica Area</v>
      </c>
      <c r="K18" s="25" t="s">
        <v>785</v>
      </c>
      <c r="L18" s="24">
        <v>34</v>
      </c>
      <c r="M18" s="13">
        <v>3</v>
      </c>
      <c r="N18" s="13">
        <v>4</v>
      </c>
      <c r="O18" s="13">
        <v>11</v>
      </c>
      <c r="P18" s="13" t="str">
        <f t="shared" si="8"/>
        <v>Aplica Permanencia</v>
      </c>
      <c r="Q18" s="13">
        <v>36</v>
      </c>
      <c r="R18" s="13" t="str">
        <f t="shared" si="2"/>
        <v>Inscrito Proceso</v>
      </c>
      <c r="S18" s="13"/>
      <c r="T18" s="13"/>
      <c r="U18" s="13" t="s">
        <v>825</v>
      </c>
      <c r="V18" s="13" t="s">
        <v>145</v>
      </c>
    </row>
    <row r="19" spans="1:22" s="14" customFormat="1" ht="27" x14ac:dyDescent="0.2">
      <c r="A19" s="59">
        <v>15</v>
      </c>
      <c r="B19" s="13" t="s">
        <v>696</v>
      </c>
      <c r="C19" s="13" t="str">
        <f>VLOOKUP(B19,SAC!$2:$1038,2,0)</f>
        <v>REYES CAICEDO, ACENETH ISABEL</v>
      </c>
      <c r="D19" s="13">
        <f>VLOOKUP(B19,SAC!$2:$1038,3,0)</f>
        <v>30745471</v>
      </c>
      <c r="E19" s="25" t="s">
        <v>138</v>
      </c>
      <c r="F19" s="25" t="s">
        <v>139</v>
      </c>
      <c r="G19" s="24" t="s">
        <v>786</v>
      </c>
      <c r="H19" s="24" t="s">
        <v>43</v>
      </c>
      <c r="I19" s="24" t="s">
        <v>43</v>
      </c>
      <c r="J19" s="13" t="str">
        <f t="shared" si="7"/>
        <v>Aplica Area</v>
      </c>
      <c r="K19" s="25" t="s">
        <v>437</v>
      </c>
      <c r="L19" s="24">
        <v>48</v>
      </c>
      <c r="M19" s="13">
        <v>1</v>
      </c>
      <c r="N19" s="13">
        <v>8</v>
      </c>
      <c r="O19" s="13">
        <v>11</v>
      </c>
      <c r="P19" s="13" t="str">
        <f t="shared" si="8"/>
        <v>No Aplica Permanencia</v>
      </c>
      <c r="Q19" s="13">
        <v>13</v>
      </c>
      <c r="R19" s="13" t="str">
        <f t="shared" si="2"/>
        <v>No Procede Inscripcion</v>
      </c>
      <c r="S19" s="13"/>
      <c r="T19" s="13" t="s">
        <v>205</v>
      </c>
      <c r="U19" s="13" t="s">
        <v>826</v>
      </c>
      <c r="V19" s="13" t="s">
        <v>145</v>
      </c>
    </row>
    <row r="20" spans="1:22" s="14" customFormat="1" ht="27" x14ac:dyDescent="0.2">
      <c r="A20" s="59">
        <v>16</v>
      </c>
      <c r="B20" s="13" t="s">
        <v>693</v>
      </c>
      <c r="C20" s="13" t="str">
        <f>VLOOKUP(B20,SAC!$2:$1038,2,0)</f>
        <v>ERASO, JORGE ALBERTO</v>
      </c>
      <c r="D20" s="13">
        <f>VLOOKUP(B20,SAC!$2:$1038,3,0)</f>
        <v>12977419</v>
      </c>
      <c r="E20" s="25" t="s">
        <v>138</v>
      </c>
      <c r="F20" s="25" t="s">
        <v>131</v>
      </c>
      <c r="G20" s="24" t="s">
        <v>709</v>
      </c>
      <c r="H20" s="24" t="s">
        <v>43</v>
      </c>
      <c r="I20" s="24" t="s">
        <v>43</v>
      </c>
      <c r="J20" s="13" t="str">
        <f t="shared" ref="J20:J21" si="9">IF(H20="Ciencias Sociales","Aplica Area","No Aplica Area")</f>
        <v>Aplica Area</v>
      </c>
      <c r="K20" s="25" t="s">
        <v>141</v>
      </c>
      <c r="L20" s="24">
        <v>0</v>
      </c>
      <c r="M20" s="13">
        <v>3</v>
      </c>
      <c r="N20" s="13">
        <v>3</v>
      </c>
      <c r="O20" s="13">
        <v>26</v>
      </c>
      <c r="P20" s="13" t="str">
        <f t="shared" ref="P20:P21" si="10">IF(M20&gt;=2,"Aplica Permanencia","No Aplica Permanencia")</f>
        <v>Aplica Permanencia</v>
      </c>
      <c r="Q20" s="13">
        <v>28</v>
      </c>
      <c r="R20" s="13" t="str">
        <f t="shared" si="2"/>
        <v>Inscrito Proceso</v>
      </c>
      <c r="S20" s="13"/>
      <c r="T20" s="13" t="s">
        <v>205</v>
      </c>
      <c r="U20" s="13" t="s">
        <v>827</v>
      </c>
      <c r="V20" s="13" t="s">
        <v>145</v>
      </c>
    </row>
    <row r="21" spans="1:22" s="14" customFormat="1" ht="40.5" x14ac:dyDescent="0.2">
      <c r="A21" s="59">
        <v>17</v>
      </c>
      <c r="B21" s="13" t="s">
        <v>628</v>
      </c>
      <c r="C21" s="13" t="str">
        <f>VLOOKUP(B21,SAC!$2:$1038,2,0)</f>
        <v>PANTOJA NOGUERA, MYRIAM TERESA</v>
      </c>
      <c r="D21" s="13">
        <f>VLOOKUP(B21,SAC!$2:$1038,3,0)</f>
        <v>27535533</v>
      </c>
      <c r="E21" s="25" t="s">
        <v>138</v>
      </c>
      <c r="F21" s="25" t="s">
        <v>139</v>
      </c>
      <c r="G21" s="24" t="s">
        <v>230</v>
      </c>
      <c r="H21" s="24" t="s">
        <v>816</v>
      </c>
      <c r="I21" s="24" t="s">
        <v>43</v>
      </c>
      <c r="J21" s="13" t="str">
        <f t="shared" si="9"/>
        <v>No Aplica Area</v>
      </c>
      <c r="K21" s="25" t="s">
        <v>437</v>
      </c>
      <c r="L21" s="24">
        <v>52</v>
      </c>
      <c r="M21" s="13">
        <v>6</v>
      </c>
      <c r="N21" s="13">
        <v>1</v>
      </c>
      <c r="O21" s="13">
        <v>1</v>
      </c>
      <c r="P21" s="13" t="str">
        <f t="shared" si="10"/>
        <v>Aplica Permanencia</v>
      </c>
      <c r="Q21" s="13">
        <v>13</v>
      </c>
      <c r="R21" s="13" t="str">
        <f t="shared" si="2"/>
        <v>No Procede Inscripcion</v>
      </c>
      <c r="S21" s="13"/>
      <c r="T21" s="13"/>
      <c r="U21" s="13" t="s">
        <v>828</v>
      </c>
      <c r="V21" s="13" t="s">
        <v>800</v>
      </c>
    </row>
    <row r="22" spans="1:22" s="14" customFormat="1" ht="40.5" x14ac:dyDescent="0.2">
      <c r="A22" s="59">
        <v>18</v>
      </c>
      <c r="B22" s="13" t="s">
        <v>610</v>
      </c>
      <c r="C22" s="13" t="str">
        <f>VLOOKUP(B22,SAC!$2:$1038,2,0)</f>
        <v>CABRERA ARCOS, JESUS EDWIN</v>
      </c>
      <c r="D22" s="13">
        <f>VLOOKUP(B22,SAC!$2:$1038,3,0)</f>
        <v>98396151</v>
      </c>
      <c r="E22" s="25" t="s">
        <v>138</v>
      </c>
      <c r="F22" s="25" t="s">
        <v>148</v>
      </c>
      <c r="G22" s="24" t="s">
        <v>787</v>
      </c>
      <c r="H22" s="24" t="s">
        <v>43</v>
      </c>
      <c r="I22" s="24" t="s">
        <v>43</v>
      </c>
      <c r="J22" s="13" t="str">
        <f t="shared" ref="J22:J25" si="11">IF(H22="Ciencias Sociales","Aplica Area","No Aplica Area")</f>
        <v>Aplica Area</v>
      </c>
      <c r="K22" s="25" t="s">
        <v>141</v>
      </c>
      <c r="L22" s="24">
        <v>0</v>
      </c>
      <c r="M22" s="13">
        <v>3</v>
      </c>
      <c r="N22" s="13">
        <v>3</v>
      </c>
      <c r="O22" s="13">
        <v>12</v>
      </c>
      <c r="P22" s="13" t="str">
        <f t="shared" ref="P22:P25" si="12">IF(M22&gt;=2,"Aplica Permanencia","No Aplica Permanencia")</f>
        <v>Aplica Permanencia</v>
      </c>
      <c r="Q22" s="13">
        <v>44</v>
      </c>
      <c r="R22" s="13" t="str">
        <f t="shared" si="2"/>
        <v>Inscrito Proceso</v>
      </c>
      <c r="S22" s="13"/>
      <c r="T22" s="13" t="s">
        <v>829</v>
      </c>
      <c r="U22" s="13" t="s">
        <v>830</v>
      </c>
      <c r="V22" s="13" t="s">
        <v>145</v>
      </c>
    </row>
    <row r="23" spans="1:22" s="14" customFormat="1" ht="40.5" x14ac:dyDescent="0.2">
      <c r="A23" s="59">
        <v>19</v>
      </c>
      <c r="B23" s="13" t="s">
        <v>607</v>
      </c>
      <c r="C23" s="13" t="str">
        <f>VLOOKUP(B23,SAC!$2:$1038,2,0)</f>
        <v>SEGOVIA BENAVIDES, MARYLIN YELILE</v>
      </c>
      <c r="D23" s="13">
        <f>VLOOKUP(B23,SAC!$2:$1038,3,0)</f>
        <v>30724740</v>
      </c>
      <c r="E23" s="25" t="s">
        <v>138</v>
      </c>
      <c r="F23" s="25" t="s">
        <v>139</v>
      </c>
      <c r="G23" s="24" t="s">
        <v>788</v>
      </c>
      <c r="H23" s="24" t="s">
        <v>816</v>
      </c>
      <c r="I23" s="24" t="s">
        <v>43</v>
      </c>
      <c r="J23" s="13" t="str">
        <f t="shared" si="11"/>
        <v>No Aplica Area</v>
      </c>
      <c r="K23" s="25" t="s">
        <v>437</v>
      </c>
      <c r="L23" s="24">
        <v>55</v>
      </c>
      <c r="M23" s="13">
        <v>28</v>
      </c>
      <c r="N23" s="13">
        <v>1</v>
      </c>
      <c r="O23" s="13">
        <v>13</v>
      </c>
      <c r="P23" s="13" t="str">
        <f t="shared" si="12"/>
        <v>Aplica Permanencia</v>
      </c>
      <c r="Q23" s="13">
        <v>32</v>
      </c>
      <c r="R23" s="13" t="str">
        <f t="shared" si="2"/>
        <v>No Procede Inscripcion</v>
      </c>
      <c r="S23" s="13"/>
      <c r="T23" s="13"/>
      <c r="U23" s="13" t="s">
        <v>831</v>
      </c>
      <c r="V23" s="13" t="s">
        <v>800</v>
      </c>
    </row>
    <row r="24" spans="1:22" s="14" customFormat="1" ht="56.45" customHeight="1" x14ac:dyDescent="0.2">
      <c r="A24" s="59">
        <v>20</v>
      </c>
      <c r="B24" s="13" t="s">
        <v>601</v>
      </c>
      <c r="C24" s="13" t="str">
        <f>VLOOKUP(B24,SAC!$2:$1038,2,0)</f>
        <v>GUERRERO ANDRADE, LUIS ALFREDO</v>
      </c>
      <c r="D24" s="13">
        <f>VLOOKUP(B24,SAC!$2:$1038,3,0)</f>
        <v>12983673</v>
      </c>
      <c r="E24" s="25" t="s">
        <v>138</v>
      </c>
      <c r="F24" s="25" t="s">
        <v>139</v>
      </c>
      <c r="G24" s="24" t="s">
        <v>832</v>
      </c>
      <c r="H24" s="24" t="s">
        <v>816</v>
      </c>
      <c r="I24" s="24" t="s">
        <v>43</v>
      </c>
      <c r="J24" s="13" t="str">
        <f t="shared" si="11"/>
        <v>No Aplica Area</v>
      </c>
      <c r="K24" s="25" t="s">
        <v>141</v>
      </c>
      <c r="L24" s="24">
        <v>64</v>
      </c>
      <c r="M24" s="13">
        <v>0</v>
      </c>
      <c r="N24" s="13">
        <v>0</v>
      </c>
      <c r="O24" s="13">
        <v>0</v>
      </c>
      <c r="P24" s="13" t="str">
        <f t="shared" si="12"/>
        <v>No Aplica Permanencia</v>
      </c>
      <c r="Q24" s="13">
        <v>12</v>
      </c>
      <c r="R24" s="13" t="str">
        <f t="shared" si="2"/>
        <v>No Procede Inscripcion</v>
      </c>
      <c r="S24" s="13"/>
      <c r="T24" s="13"/>
      <c r="U24" s="13" t="s">
        <v>833</v>
      </c>
      <c r="V24" s="13" t="s">
        <v>800</v>
      </c>
    </row>
    <row r="25" spans="1:22" s="14" customFormat="1" ht="54" customHeight="1" x14ac:dyDescent="0.2">
      <c r="A25" s="59">
        <v>21</v>
      </c>
      <c r="B25" s="13" t="s">
        <v>568</v>
      </c>
      <c r="C25" s="13" t="str">
        <f>VLOOKUP(B25,SAC!$2:$1038,2,0)</f>
        <v>CORDOBA, ROSA INES</v>
      </c>
      <c r="D25" s="13">
        <f>VLOOKUP(B25,SAC!$2:$1038,3,0)</f>
        <v>30731199</v>
      </c>
      <c r="E25" s="25" t="s">
        <v>138</v>
      </c>
      <c r="F25" s="25" t="s">
        <v>139</v>
      </c>
      <c r="G25" s="24" t="s">
        <v>755</v>
      </c>
      <c r="H25" s="24" t="s">
        <v>43</v>
      </c>
      <c r="I25" s="24" t="s">
        <v>43</v>
      </c>
      <c r="J25" s="13" t="str">
        <f t="shared" si="11"/>
        <v>Aplica Area</v>
      </c>
      <c r="K25" s="25" t="s">
        <v>141</v>
      </c>
      <c r="L25" s="24">
        <v>54</v>
      </c>
      <c r="M25" s="13">
        <v>0</v>
      </c>
      <c r="N25" s="13">
        <v>0</v>
      </c>
      <c r="O25" s="13">
        <v>0</v>
      </c>
      <c r="P25" s="13" t="str">
        <f t="shared" si="12"/>
        <v>No Aplica Permanencia</v>
      </c>
      <c r="Q25" s="13">
        <v>5</v>
      </c>
      <c r="R25" s="13" t="str">
        <f t="shared" si="2"/>
        <v>No Procede Inscripcion</v>
      </c>
      <c r="S25" s="13"/>
      <c r="T25" s="13"/>
      <c r="U25" s="13" t="s">
        <v>835</v>
      </c>
      <c r="V25" s="13" t="s">
        <v>800</v>
      </c>
    </row>
    <row r="26" spans="1:22" s="14" customFormat="1" ht="81" x14ac:dyDescent="0.2">
      <c r="A26" s="59">
        <v>22</v>
      </c>
      <c r="B26" s="13" t="s">
        <v>544</v>
      </c>
      <c r="C26" s="13" t="str">
        <f>VLOOKUP(B26,SAC!$2:$1038,2,0)</f>
        <v>BETANCOURTH ANAMA, ADIA ANA</v>
      </c>
      <c r="D26" s="13">
        <f>VLOOKUP(B26,SAC!$2:$1038,3,0)</f>
        <v>30742910</v>
      </c>
      <c r="E26" s="25" t="s">
        <v>138</v>
      </c>
      <c r="F26" s="25" t="s">
        <v>232</v>
      </c>
      <c r="G26" s="24" t="s">
        <v>790</v>
      </c>
      <c r="H26" s="24" t="s">
        <v>816</v>
      </c>
      <c r="I26" s="24" t="s">
        <v>43</v>
      </c>
      <c r="J26" s="13" t="str">
        <f t="shared" ref="J26:J28" si="13">IF(H26="Ciencias Sociales","Aplica Area","No Aplica Area")</f>
        <v>No Aplica Area</v>
      </c>
      <c r="K26" s="25" t="s">
        <v>437</v>
      </c>
      <c r="L26" s="24">
        <v>49</v>
      </c>
      <c r="M26" s="13">
        <v>0</v>
      </c>
      <c r="N26" s="13">
        <v>0</v>
      </c>
      <c r="O26" s="13">
        <v>0</v>
      </c>
      <c r="P26" s="13" t="str">
        <f t="shared" ref="P26:P28" si="14">IF(M26&gt;=2,"Aplica Permanencia","No Aplica Permanencia")</f>
        <v>No Aplica Permanencia</v>
      </c>
      <c r="Q26" s="13">
        <v>18</v>
      </c>
      <c r="R26" s="13" t="str">
        <f t="shared" si="2"/>
        <v>No Procede Inscripcion</v>
      </c>
      <c r="S26" s="13"/>
      <c r="T26" s="13"/>
      <c r="U26" s="13" t="s">
        <v>836</v>
      </c>
      <c r="V26" s="13" t="s">
        <v>800</v>
      </c>
    </row>
    <row r="27" spans="1:22" s="14" customFormat="1" ht="32.450000000000003" customHeight="1" x14ac:dyDescent="0.2">
      <c r="A27" s="59">
        <v>23</v>
      </c>
      <c r="B27" s="13" t="s">
        <v>538</v>
      </c>
      <c r="C27" s="13" t="str">
        <f>VLOOKUP(B27,SAC!$2:$1038,2,0)</f>
        <v>CHACHINOY VARGAS, LORENA MARIBEL</v>
      </c>
      <c r="D27" s="13">
        <f>VLOOKUP(B27,SAC!$2:$1038,3,0)</f>
        <v>59311579</v>
      </c>
      <c r="E27" s="25" t="s">
        <v>138</v>
      </c>
      <c r="F27" s="25" t="s">
        <v>132</v>
      </c>
      <c r="G27" s="24" t="s">
        <v>716</v>
      </c>
      <c r="H27" s="24" t="s">
        <v>816</v>
      </c>
      <c r="I27" s="24" t="s">
        <v>43</v>
      </c>
      <c r="J27" s="13" t="str">
        <f t="shared" si="13"/>
        <v>No Aplica Area</v>
      </c>
      <c r="K27" s="25" t="s">
        <v>141</v>
      </c>
      <c r="L27" s="24">
        <v>0</v>
      </c>
      <c r="M27" s="13">
        <v>2</v>
      </c>
      <c r="N27" s="13">
        <v>8</v>
      </c>
      <c r="O27" s="13">
        <v>6</v>
      </c>
      <c r="P27" s="13" t="str">
        <f t="shared" si="14"/>
        <v>Aplica Permanencia</v>
      </c>
      <c r="Q27" s="13">
        <v>5</v>
      </c>
      <c r="R27" s="13" t="str">
        <f t="shared" si="2"/>
        <v>No Procede Inscripcion</v>
      </c>
      <c r="S27" s="13"/>
      <c r="T27" s="13"/>
      <c r="U27" s="13" t="s">
        <v>794</v>
      </c>
      <c r="V27" s="13" t="s">
        <v>800</v>
      </c>
    </row>
    <row r="28" spans="1:22" s="14" customFormat="1" ht="47.45" customHeight="1" x14ac:dyDescent="0.2">
      <c r="A28" s="59">
        <v>24</v>
      </c>
      <c r="B28" s="13" t="s">
        <v>475</v>
      </c>
      <c r="C28" s="13" t="str">
        <f>VLOOKUP(B28,SAC!$2:$1038,2,0)</f>
        <v>PANTOJA DOMINGUEZ, LUIS HERNANDO</v>
      </c>
      <c r="D28" s="13">
        <f>VLOOKUP(B28,SAC!$2:$1038,3,0)</f>
        <v>12966683</v>
      </c>
      <c r="E28" s="25" t="s">
        <v>138</v>
      </c>
      <c r="F28" s="25" t="s">
        <v>139</v>
      </c>
      <c r="G28" s="24" t="s">
        <v>791</v>
      </c>
      <c r="H28" s="24" t="s">
        <v>43</v>
      </c>
      <c r="I28" s="24" t="s">
        <v>43</v>
      </c>
      <c r="J28" s="13" t="str">
        <f t="shared" si="13"/>
        <v>Aplica Area</v>
      </c>
      <c r="K28" s="25" t="s">
        <v>141</v>
      </c>
      <c r="L28" s="24">
        <v>63</v>
      </c>
      <c r="M28" s="13">
        <v>0</v>
      </c>
      <c r="N28" s="13">
        <v>0</v>
      </c>
      <c r="O28" s="13">
        <v>0</v>
      </c>
      <c r="P28" s="13" t="str">
        <f t="shared" si="14"/>
        <v>No Aplica Permanencia</v>
      </c>
      <c r="Q28" s="13">
        <v>7</v>
      </c>
      <c r="R28" s="13" t="str">
        <f t="shared" si="2"/>
        <v>No Procede Inscripcion</v>
      </c>
      <c r="S28" s="13"/>
      <c r="T28" s="13"/>
      <c r="U28" s="13" t="s">
        <v>837</v>
      </c>
      <c r="V28" s="13" t="s">
        <v>800</v>
      </c>
    </row>
    <row r="29" spans="1:22" s="14" customFormat="1" ht="16.149999999999999" customHeight="1" x14ac:dyDescent="0.2">
      <c r="A29" s="23"/>
      <c r="B29" s="23"/>
      <c r="C29" s="23"/>
      <c r="D29" s="23"/>
      <c r="E29" s="34"/>
      <c r="F29" s="34"/>
      <c r="G29" s="33"/>
      <c r="H29" s="33"/>
      <c r="I29" s="33"/>
      <c r="J29" s="23"/>
      <c r="K29" s="34"/>
      <c r="L29" s="33"/>
      <c r="M29" s="23"/>
      <c r="N29" s="23"/>
      <c r="O29" s="23"/>
      <c r="P29" s="23"/>
      <c r="Q29" s="23"/>
      <c r="R29" s="23"/>
      <c r="S29" s="23"/>
      <c r="T29" s="23"/>
      <c r="U29" s="23"/>
      <c r="V29" s="23"/>
    </row>
    <row r="30" spans="1:22" ht="14.25" x14ac:dyDescent="0.3">
      <c r="K30" s="72"/>
      <c r="L30" s="73">
        <v>13</v>
      </c>
      <c r="M30" s="73">
        <v>11</v>
      </c>
      <c r="N30" s="73">
        <v>2018</v>
      </c>
      <c r="O30" s="72"/>
    </row>
    <row r="31" spans="1:22" ht="14.25" x14ac:dyDescent="0.3">
      <c r="K31" s="72"/>
      <c r="L31" s="73">
        <v>4</v>
      </c>
      <c r="M31" s="73">
        <v>3</v>
      </c>
      <c r="N31" s="73">
        <v>1955</v>
      </c>
      <c r="O31" s="72"/>
    </row>
    <row r="32" spans="1:22" ht="14.25" x14ac:dyDescent="0.3">
      <c r="K32" s="72"/>
      <c r="L32" s="73">
        <f>SUM(L30-L31)+30</f>
        <v>39</v>
      </c>
      <c r="M32" s="73">
        <f>SUM(M30-M31)-1</f>
        <v>7</v>
      </c>
      <c r="N32" s="73">
        <f>SUM(N30-N31)</f>
        <v>63</v>
      </c>
      <c r="O32" s="72"/>
    </row>
    <row r="33" spans="11:15" ht="14.25" x14ac:dyDescent="0.3">
      <c r="K33" s="72"/>
      <c r="L33" s="73"/>
      <c r="M33" s="73"/>
      <c r="N33" s="73"/>
      <c r="O33" s="72"/>
    </row>
    <row r="34" spans="11:15" ht="14.25" x14ac:dyDescent="0.3">
      <c r="K34" s="72"/>
      <c r="L34" s="73">
        <v>13</v>
      </c>
      <c r="M34" s="73">
        <v>11</v>
      </c>
      <c r="N34" s="73">
        <v>2018</v>
      </c>
      <c r="O34" s="72"/>
    </row>
    <row r="35" spans="11:15" ht="14.25" x14ac:dyDescent="0.3">
      <c r="K35" s="72"/>
      <c r="L35" s="73">
        <v>22</v>
      </c>
      <c r="M35" s="73">
        <v>6</v>
      </c>
      <c r="N35" s="73">
        <v>2011</v>
      </c>
      <c r="O35" s="72"/>
    </row>
    <row r="36" spans="11:15" ht="14.25" x14ac:dyDescent="0.3">
      <c r="K36" s="72"/>
      <c r="L36" s="73">
        <f>SUM(L34-L35)+30</f>
        <v>21</v>
      </c>
      <c r="M36" s="73">
        <f>SUM(M34-M35)-1</f>
        <v>4</v>
      </c>
      <c r="N36" s="73">
        <f>SUM(N34-N35)</f>
        <v>7</v>
      </c>
      <c r="O36" s="72"/>
    </row>
    <row r="37" spans="11:15" ht="14.25" x14ac:dyDescent="0.3">
      <c r="L37" s="3"/>
      <c r="M37" s="3"/>
      <c r="N37" s="3"/>
    </row>
  </sheetData>
  <sheetProtection password="92A9" sheet="1" formatCells="0" formatColumns="0" formatRows="0" insertColumns="0" insertRows="0" insertHyperlinks="0" deleteColumns="0" deleteRows="0" sort="0" autoFilter="0" pivotTables="0"/>
  <dataConsolidate/>
  <mergeCells count="21">
    <mergeCell ref="A1:V2"/>
    <mergeCell ref="F3:F4"/>
    <mergeCell ref="G3:G4"/>
    <mergeCell ref="U3:U4"/>
    <mergeCell ref="A3:A4"/>
    <mergeCell ref="B3:B4"/>
    <mergeCell ref="C3:C4"/>
    <mergeCell ref="D3:D4"/>
    <mergeCell ref="E3:E4"/>
    <mergeCell ref="H3:H4"/>
    <mergeCell ref="I3:I4"/>
    <mergeCell ref="J3:J4"/>
    <mergeCell ref="K3:K4"/>
    <mergeCell ref="L3:L4"/>
    <mergeCell ref="T3:T4"/>
    <mergeCell ref="V3:V4"/>
    <mergeCell ref="M3:O3"/>
    <mergeCell ref="P3:P4"/>
    <mergeCell ref="Q3:Q4"/>
    <mergeCell ref="R3:R4"/>
    <mergeCell ref="S3:S4"/>
  </mergeCells>
  <conditionalFormatting sqref="J5 J21:J25">
    <cfRule type="containsText" dxfId="599" priority="192" operator="containsText" text="No Aplica Area">
      <formula>NOT(ISERROR(SEARCH("No Aplica Area",J5)))</formula>
    </cfRule>
  </conditionalFormatting>
  <conditionalFormatting sqref="P5 P21:P25">
    <cfRule type="containsText" dxfId="598" priority="190" operator="containsText" text="No Aplica Permanencia">
      <formula>NOT(ISERROR(SEARCH("No Aplica Permanencia",P5)))</formula>
    </cfRule>
    <cfRule type="containsText" dxfId="597" priority="191" operator="containsText" text="No Aplica Area">
      <formula>NOT(ISERROR(SEARCH("No Aplica Area",P5)))</formula>
    </cfRule>
  </conditionalFormatting>
  <conditionalFormatting sqref="R5 R21:R25">
    <cfRule type="containsText" dxfId="596" priority="189" operator="containsText" text="No Procede Inscripcion">
      <formula>NOT(ISERROR(SEARCH("No Procede Inscripcion",R5)))</formula>
    </cfRule>
  </conditionalFormatting>
  <conditionalFormatting sqref="V5 V21:V25">
    <cfRule type="containsText" dxfId="595" priority="173" operator="containsText" text="No cumple con los criterios de traslado">
      <formula>NOT(ISERROR(SEARCH("No cumple con los criterios de traslado",V5)))</formula>
    </cfRule>
    <cfRule type="containsText" dxfId="594" priority="174" operator="containsText" text="No cumple con los criterios de Traslado">
      <formula>NOT(ISERROR(SEARCH("No cumple con los criterios de Traslado",V5)))</formula>
    </cfRule>
    <cfRule type="containsText" dxfId="593" priority="175" operator="containsText" text="No Cumple Criterios Para Traslado">
      <formula>NOT(ISERROR(SEARCH("No Cumple Criterios Para Traslado",V5)))</formula>
    </cfRule>
    <cfRule type="containsText" dxfId="592" priority="176" operator="containsText" text="No Cumple Requisitos Para Traslado">
      <formula>NOT(ISERROR(SEARCH("No Cumple Requisitos Para Traslado",V5)))</formula>
    </cfRule>
    <cfRule type="containsText" dxfId="591" priority="178" operator="containsText" text="No Cumple Criterios de Traslado">
      <formula>NOT(ISERROR(SEARCH("No Cumple Criterios de Traslado",V5)))</formula>
    </cfRule>
  </conditionalFormatting>
  <conditionalFormatting sqref="V5">
    <cfRule type="containsText" dxfId="590" priority="177" operator="containsText" text="NoCumple Criterios Para Traslado">
      <formula>NOT(ISERROR(SEARCH("NoCumple Criterios Para Traslado",V5)))</formula>
    </cfRule>
  </conditionalFormatting>
  <conditionalFormatting sqref="J6">
    <cfRule type="containsText" dxfId="589" priority="172" operator="containsText" text="No Aplica Area">
      <formula>NOT(ISERROR(SEARCH("No Aplica Area",J6)))</formula>
    </cfRule>
  </conditionalFormatting>
  <conditionalFormatting sqref="P6">
    <cfRule type="containsText" dxfId="588" priority="170" operator="containsText" text="No Aplica Permanencia">
      <formula>NOT(ISERROR(SEARCH("No Aplica Permanencia",P6)))</formula>
    </cfRule>
    <cfRule type="containsText" dxfId="587" priority="171" operator="containsText" text="No Aplica Area">
      <formula>NOT(ISERROR(SEARCH("No Aplica Area",P6)))</formula>
    </cfRule>
  </conditionalFormatting>
  <conditionalFormatting sqref="R6">
    <cfRule type="containsText" dxfId="586" priority="169" operator="containsText" text="No Procede Inscripcion">
      <formula>NOT(ISERROR(SEARCH("No Procede Inscripcion",R6)))</formula>
    </cfRule>
  </conditionalFormatting>
  <conditionalFormatting sqref="V6">
    <cfRule type="containsText" dxfId="585" priority="163" operator="containsText" text="No cumple con los criterios de traslado">
      <formula>NOT(ISERROR(SEARCH("No cumple con los criterios de traslado",V6)))</formula>
    </cfRule>
    <cfRule type="containsText" dxfId="584" priority="164" operator="containsText" text="No cumple con los criterios de Traslado">
      <formula>NOT(ISERROR(SEARCH("No cumple con los criterios de Traslado",V6)))</formula>
    </cfRule>
    <cfRule type="containsText" dxfId="583" priority="165" operator="containsText" text="No Cumple Criterios Para Traslado">
      <formula>NOT(ISERROR(SEARCH("No Cumple Criterios Para Traslado",V6)))</formula>
    </cfRule>
    <cfRule type="containsText" dxfId="582" priority="166" operator="containsText" text="No Cumple Requisitos Para Traslado">
      <formula>NOT(ISERROR(SEARCH("No Cumple Requisitos Para Traslado",V6)))</formula>
    </cfRule>
    <cfRule type="containsText" dxfId="581" priority="168" operator="containsText" text="No Cumple Criterios de Traslado">
      <formula>NOT(ISERROR(SEARCH("No Cumple Criterios de Traslado",V6)))</formula>
    </cfRule>
  </conditionalFormatting>
  <conditionalFormatting sqref="V6">
    <cfRule type="containsText" dxfId="580" priority="167" operator="containsText" text="NoCumple Criterios Para Traslado">
      <formula>NOT(ISERROR(SEARCH("NoCumple Criterios Para Traslado",V6)))</formula>
    </cfRule>
  </conditionalFormatting>
  <conditionalFormatting sqref="J7">
    <cfRule type="containsText" dxfId="579" priority="162" operator="containsText" text="No Aplica Area">
      <formula>NOT(ISERROR(SEARCH("No Aplica Area",J7)))</formula>
    </cfRule>
  </conditionalFormatting>
  <conditionalFormatting sqref="P7">
    <cfRule type="containsText" dxfId="578" priority="160" operator="containsText" text="No Aplica Permanencia">
      <formula>NOT(ISERROR(SEARCH("No Aplica Permanencia",P7)))</formula>
    </cfRule>
    <cfRule type="containsText" dxfId="577" priority="161" operator="containsText" text="No Aplica Area">
      <formula>NOT(ISERROR(SEARCH("No Aplica Area",P7)))</formula>
    </cfRule>
  </conditionalFormatting>
  <conditionalFormatting sqref="R7">
    <cfRule type="containsText" dxfId="576" priority="159" operator="containsText" text="No Procede Inscripcion">
      <formula>NOT(ISERROR(SEARCH("No Procede Inscripcion",R7)))</formula>
    </cfRule>
  </conditionalFormatting>
  <conditionalFormatting sqref="J8">
    <cfRule type="containsText" dxfId="575" priority="152" operator="containsText" text="No Aplica Area">
      <formula>NOT(ISERROR(SEARCH("No Aplica Area",J8)))</formula>
    </cfRule>
  </conditionalFormatting>
  <conditionalFormatting sqref="P8">
    <cfRule type="containsText" dxfId="574" priority="150" operator="containsText" text="No Aplica Permanencia">
      <formula>NOT(ISERROR(SEARCH("No Aplica Permanencia",P8)))</formula>
    </cfRule>
    <cfRule type="containsText" dxfId="573" priority="151" operator="containsText" text="No Aplica Area">
      <formula>NOT(ISERROR(SEARCH("No Aplica Area",P8)))</formula>
    </cfRule>
  </conditionalFormatting>
  <conditionalFormatting sqref="R8">
    <cfRule type="containsText" dxfId="572" priority="149" operator="containsText" text="No Procede Inscripcion">
      <formula>NOT(ISERROR(SEARCH("No Procede Inscripcion",R8)))</formula>
    </cfRule>
  </conditionalFormatting>
  <conditionalFormatting sqref="J9">
    <cfRule type="containsText" dxfId="571" priority="142" operator="containsText" text="No Aplica Area">
      <formula>NOT(ISERROR(SEARCH("No Aplica Area",J9)))</formula>
    </cfRule>
  </conditionalFormatting>
  <conditionalFormatting sqref="P9">
    <cfRule type="containsText" dxfId="570" priority="140" operator="containsText" text="No Aplica Permanencia">
      <formula>NOT(ISERROR(SEARCH("No Aplica Permanencia",P9)))</formula>
    </cfRule>
    <cfRule type="containsText" dxfId="569" priority="141" operator="containsText" text="No Aplica Area">
      <formula>NOT(ISERROR(SEARCH("No Aplica Area",P9)))</formula>
    </cfRule>
  </conditionalFormatting>
  <conditionalFormatting sqref="R9">
    <cfRule type="containsText" dxfId="568" priority="139" operator="containsText" text="No Procede Inscripcion">
      <formula>NOT(ISERROR(SEARCH("No Procede Inscripcion",R9)))</formula>
    </cfRule>
  </conditionalFormatting>
  <conditionalFormatting sqref="J10">
    <cfRule type="containsText" dxfId="567" priority="132" operator="containsText" text="No Aplica Area">
      <formula>NOT(ISERROR(SEARCH("No Aplica Area",J10)))</formula>
    </cfRule>
  </conditionalFormatting>
  <conditionalFormatting sqref="P10">
    <cfRule type="containsText" dxfId="566" priority="130" operator="containsText" text="No Aplica Permanencia">
      <formula>NOT(ISERROR(SEARCH("No Aplica Permanencia",P10)))</formula>
    </cfRule>
    <cfRule type="containsText" dxfId="565" priority="131" operator="containsText" text="No Aplica Area">
      <formula>NOT(ISERROR(SEARCH("No Aplica Area",P10)))</formula>
    </cfRule>
  </conditionalFormatting>
  <conditionalFormatting sqref="R10">
    <cfRule type="containsText" dxfId="564" priority="129" operator="containsText" text="No Procede Inscripcion">
      <formula>NOT(ISERROR(SEARCH("No Procede Inscripcion",R10)))</formula>
    </cfRule>
  </conditionalFormatting>
  <conditionalFormatting sqref="V7:V10 V21:V25">
    <cfRule type="containsText" dxfId="563" priority="96" operator="containsText" text="No Procede Inscricion, como tampoco estudios de criterios">
      <formula>NOT(ISERROR(SEARCH("No Procede Inscricion, como tampoco estudios de criterios",V7)))</formula>
    </cfRule>
    <cfRule type="containsText" dxfId="562" priority="101" operator="containsText" text="NoCumple Criterios Para Traslado">
      <formula>NOT(ISERROR(SEARCH("NoCumple Criterios Para Traslado",V7)))</formula>
    </cfRule>
  </conditionalFormatting>
  <conditionalFormatting sqref="V7:V10">
    <cfRule type="containsText" dxfId="561" priority="97" operator="containsText" text="No cumple con los criterios de traslado">
      <formula>NOT(ISERROR(SEARCH("No cumple con los criterios de traslado",V7)))</formula>
    </cfRule>
    <cfRule type="containsText" dxfId="560" priority="98" operator="containsText" text="No cumple con los criterios de Traslado">
      <formula>NOT(ISERROR(SEARCH("No cumple con los criterios de Traslado",V7)))</formula>
    </cfRule>
    <cfRule type="containsText" dxfId="559" priority="99" operator="containsText" text="No Cumple Criterios Para Traslado">
      <formula>NOT(ISERROR(SEARCH("No Cumple Criterios Para Traslado",V7)))</formula>
    </cfRule>
    <cfRule type="containsText" dxfId="558" priority="100" operator="containsText" text="No Cumple Requisitos Para Traslado">
      <formula>NOT(ISERROR(SEARCH("No Cumple Requisitos Para Traslado",V7)))</formula>
    </cfRule>
    <cfRule type="containsText" dxfId="557" priority="102" operator="containsText" text="No Cumple Criterios de Traslado">
      <formula>NOT(ISERROR(SEARCH("No Cumple Criterios de Traslado",V7)))</formula>
    </cfRule>
  </conditionalFormatting>
  <conditionalFormatting sqref="J11">
    <cfRule type="containsText" dxfId="556" priority="88" operator="containsText" text="No Aplica Area">
      <formula>NOT(ISERROR(SEARCH("No Aplica Area",J11)))</formula>
    </cfRule>
  </conditionalFormatting>
  <conditionalFormatting sqref="P11">
    <cfRule type="containsText" dxfId="555" priority="86" operator="containsText" text="No Aplica Permanencia">
      <formula>NOT(ISERROR(SEARCH("No Aplica Permanencia",P11)))</formula>
    </cfRule>
    <cfRule type="containsText" dxfId="554" priority="87" operator="containsText" text="No Aplica Area">
      <formula>NOT(ISERROR(SEARCH("No Aplica Area",P11)))</formula>
    </cfRule>
  </conditionalFormatting>
  <conditionalFormatting sqref="R11">
    <cfRule type="containsText" dxfId="553" priority="85" operator="containsText" text="No Procede Inscripcion">
      <formula>NOT(ISERROR(SEARCH("No Procede Inscripcion",R11)))</formula>
    </cfRule>
  </conditionalFormatting>
  <conditionalFormatting sqref="V11">
    <cfRule type="containsText" dxfId="552" priority="78" operator="containsText" text="No Procede Inscricion, como tampoco estudios de criterios">
      <formula>NOT(ISERROR(SEARCH("No Procede Inscricion, como tampoco estudios de criterios",V11)))</formula>
    </cfRule>
    <cfRule type="containsText" dxfId="551" priority="83" operator="containsText" text="NoCumple Criterios Para Traslado">
      <formula>NOT(ISERROR(SEARCH("NoCumple Criterios Para Traslado",V11)))</formula>
    </cfRule>
  </conditionalFormatting>
  <conditionalFormatting sqref="V11">
    <cfRule type="containsText" dxfId="550" priority="79" operator="containsText" text="No cumple con los criterios de traslado">
      <formula>NOT(ISERROR(SEARCH("No cumple con los criterios de traslado",V11)))</formula>
    </cfRule>
    <cfRule type="containsText" dxfId="549" priority="80" operator="containsText" text="No cumple con los criterios de Traslado">
      <formula>NOT(ISERROR(SEARCH("No cumple con los criterios de Traslado",V11)))</formula>
    </cfRule>
    <cfRule type="containsText" dxfId="548" priority="81" operator="containsText" text="No Cumple Criterios Para Traslado">
      <formula>NOT(ISERROR(SEARCH("No Cumple Criterios Para Traslado",V11)))</formula>
    </cfRule>
    <cfRule type="containsText" dxfId="547" priority="82" operator="containsText" text="No Cumple Requisitos Para Traslado">
      <formula>NOT(ISERROR(SEARCH("No Cumple Requisitos Para Traslado",V11)))</formula>
    </cfRule>
    <cfRule type="containsText" dxfId="546" priority="84" operator="containsText" text="No Cumple Criterios de Traslado">
      <formula>NOT(ISERROR(SEARCH("No Cumple Criterios de Traslado",V11)))</formula>
    </cfRule>
  </conditionalFormatting>
  <conditionalFormatting sqref="J12">
    <cfRule type="containsText" dxfId="545" priority="77" operator="containsText" text="No Aplica Area">
      <formula>NOT(ISERROR(SEARCH("No Aplica Area",J12)))</formula>
    </cfRule>
  </conditionalFormatting>
  <conditionalFormatting sqref="P12">
    <cfRule type="containsText" dxfId="544" priority="75" operator="containsText" text="No Aplica Permanencia">
      <formula>NOT(ISERROR(SEARCH("No Aplica Permanencia",P12)))</formula>
    </cfRule>
    <cfRule type="containsText" dxfId="543" priority="76" operator="containsText" text="No Aplica Area">
      <formula>NOT(ISERROR(SEARCH("No Aplica Area",P12)))</formula>
    </cfRule>
  </conditionalFormatting>
  <conditionalFormatting sqref="R12">
    <cfRule type="containsText" dxfId="542" priority="74" operator="containsText" text="No Procede Inscripcion">
      <formula>NOT(ISERROR(SEARCH("No Procede Inscripcion",R12)))</formula>
    </cfRule>
  </conditionalFormatting>
  <conditionalFormatting sqref="V12">
    <cfRule type="containsText" dxfId="541" priority="67" operator="containsText" text="No Procede Inscricion, como tampoco estudios de criterios">
      <formula>NOT(ISERROR(SEARCH("No Procede Inscricion, como tampoco estudios de criterios",V12)))</formula>
    </cfRule>
    <cfRule type="containsText" dxfId="540" priority="72" operator="containsText" text="NoCumple Criterios Para Traslado">
      <formula>NOT(ISERROR(SEARCH("NoCumple Criterios Para Traslado",V12)))</formula>
    </cfRule>
  </conditionalFormatting>
  <conditionalFormatting sqref="V12">
    <cfRule type="containsText" dxfId="539" priority="68" operator="containsText" text="No cumple con los criterios de traslado">
      <formula>NOT(ISERROR(SEARCH("No cumple con los criterios de traslado",V12)))</formula>
    </cfRule>
    <cfRule type="containsText" dxfId="538" priority="69" operator="containsText" text="No cumple con los criterios de Traslado">
      <formula>NOT(ISERROR(SEARCH("No cumple con los criterios de Traslado",V12)))</formula>
    </cfRule>
    <cfRule type="containsText" dxfId="537" priority="70" operator="containsText" text="No Cumple Criterios Para Traslado">
      <formula>NOT(ISERROR(SEARCH("No Cumple Criterios Para Traslado",V12)))</formula>
    </cfRule>
    <cfRule type="containsText" dxfId="536" priority="71" operator="containsText" text="No Cumple Requisitos Para Traslado">
      <formula>NOT(ISERROR(SEARCH("No Cumple Requisitos Para Traslado",V12)))</formula>
    </cfRule>
    <cfRule type="containsText" dxfId="535" priority="73" operator="containsText" text="No Cumple Criterios de Traslado">
      <formula>NOT(ISERROR(SEARCH("No Cumple Criterios de Traslado",V12)))</formula>
    </cfRule>
  </conditionalFormatting>
  <conditionalFormatting sqref="J13:J14">
    <cfRule type="containsText" dxfId="534" priority="66" operator="containsText" text="No Aplica Area">
      <formula>NOT(ISERROR(SEARCH("No Aplica Area",J13)))</formula>
    </cfRule>
  </conditionalFormatting>
  <conditionalFormatting sqref="P13:P14">
    <cfRule type="containsText" dxfId="533" priority="64" operator="containsText" text="No Aplica Permanencia">
      <formula>NOT(ISERROR(SEARCH("No Aplica Permanencia",P13)))</formula>
    </cfRule>
    <cfRule type="containsText" dxfId="532" priority="65" operator="containsText" text="No Aplica Area">
      <formula>NOT(ISERROR(SEARCH("No Aplica Area",P13)))</formula>
    </cfRule>
  </conditionalFormatting>
  <conditionalFormatting sqref="R13:R14">
    <cfRule type="containsText" dxfId="531" priority="63" operator="containsText" text="No Procede Inscripcion">
      <formula>NOT(ISERROR(SEARCH("No Procede Inscripcion",R13)))</formula>
    </cfRule>
  </conditionalFormatting>
  <conditionalFormatting sqref="V13:V14">
    <cfRule type="containsText" dxfId="530" priority="56" operator="containsText" text="No Procede Inscricion, como tampoco estudios de criterios">
      <formula>NOT(ISERROR(SEARCH("No Procede Inscricion, como tampoco estudios de criterios",V13)))</formula>
    </cfRule>
    <cfRule type="containsText" dxfId="529" priority="61" operator="containsText" text="NoCumple Criterios Para Traslado">
      <formula>NOT(ISERROR(SEARCH("NoCumple Criterios Para Traslado",V13)))</formula>
    </cfRule>
  </conditionalFormatting>
  <conditionalFormatting sqref="V13:V14">
    <cfRule type="containsText" dxfId="528" priority="57" operator="containsText" text="No cumple con los criterios de traslado">
      <formula>NOT(ISERROR(SEARCH("No cumple con los criterios de traslado",V13)))</formula>
    </cfRule>
    <cfRule type="containsText" dxfId="527" priority="58" operator="containsText" text="No cumple con los criterios de Traslado">
      <formula>NOT(ISERROR(SEARCH("No cumple con los criterios de Traslado",V13)))</formula>
    </cfRule>
    <cfRule type="containsText" dxfId="526" priority="59" operator="containsText" text="No Cumple Criterios Para Traslado">
      <formula>NOT(ISERROR(SEARCH("No Cumple Criterios Para Traslado",V13)))</formula>
    </cfRule>
    <cfRule type="containsText" dxfId="525" priority="60" operator="containsText" text="No Cumple Requisitos Para Traslado">
      <formula>NOT(ISERROR(SEARCH("No Cumple Requisitos Para Traslado",V13)))</formula>
    </cfRule>
    <cfRule type="containsText" dxfId="524" priority="62" operator="containsText" text="No Cumple Criterios de Traslado">
      <formula>NOT(ISERROR(SEARCH("No Cumple Criterios de Traslado",V13)))</formula>
    </cfRule>
  </conditionalFormatting>
  <conditionalFormatting sqref="J15:J19">
    <cfRule type="containsText" dxfId="523" priority="55" operator="containsText" text="No Aplica Area">
      <formula>NOT(ISERROR(SEARCH("No Aplica Area",J15)))</formula>
    </cfRule>
  </conditionalFormatting>
  <conditionalFormatting sqref="P15:P19">
    <cfRule type="containsText" dxfId="522" priority="53" operator="containsText" text="No Aplica Permanencia">
      <formula>NOT(ISERROR(SEARCH("No Aplica Permanencia",P15)))</formula>
    </cfRule>
    <cfRule type="containsText" dxfId="521" priority="54" operator="containsText" text="No Aplica Area">
      <formula>NOT(ISERROR(SEARCH("No Aplica Area",P15)))</formula>
    </cfRule>
  </conditionalFormatting>
  <conditionalFormatting sqref="R15:R19">
    <cfRule type="containsText" dxfId="520" priority="52" operator="containsText" text="No Procede Inscripcion">
      <formula>NOT(ISERROR(SEARCH("No Procede Inscripcion",R15)))</formula>
    </cfRule>
  </conditionalFormatting>
  <conditionalFormatting sqref="V15:V19">
    <cfRule type="containsText" dxfId="519" priority="45" operator="containsText" text="No Procede Inscricion, como tampoco estudios de criterios">
      <formula>NOT(ISERROR(SEARCH("No Procede Inscricion, como tampoco estudios de criterios",V15)))</formula>
    </cfRule>
    <cfRule type="containsText" dxfId="518" priority="50" operator="containsText" text="NoCumple Criterios Para Traslado">
      <formula>NOT(ISERROR(SEARCH("NoCumple Criterios Para Traslado",V15)))</formula>
    </cfRule>
  </conditionalFormatting>
  <conditionalFormatting sqref="V15:V19">
    <cfRule type="containsText" dxfId="517" priority="46" operator="containsText" text="No cumple con los criterios de traslado">
      <formula>NOT(ISERROR(SEARCH("No cumple con los criterios de traslado",V15)))</formula>
    </cfRule>
    <cfRule type="containsText" dxfId="516" priority="47" operator="containsText" text="No cumple con los criterios de Traslado">
      <formula>NOT(ISERROR(SEARCH("No cumple con los criterios de Traslado",V15)))</formula>
    </cfRule>
    <cfRule type="containsText" dxfId="515" priority="48" operator="containsText" text="No Cumple Criterios Para Traslado">
      <formula>NOT(ISERROR(SEARCH("No Cumple Criterios Para Traslado",V15)))</formula>
    </cfRule>
    <cfRule type="containsText" dxfId="514" priority="49" operator="containsText" text="No Cumple Requisitos Para Traslado">
      <formula>NOT(ISERROR(SEARCH("No Cumple Requisitos Para Traslado",V15)))</formula>
    </cfRule>
    <cfRule type="containsText" dxfId="513" priority="51" operator="containsText" text="No Cumple Criterios de Traslado">
      <formula>NOT(ISERROR(SEARCH("No Cumple Criterios de Traslado",V15)))</formula>
    </cfRule>
  </conditionalFormatting>
  <conditionalFormatting sqref="J20">
    <cfRule type="containsText" dxfId="512" priority="44" operator="containsText" text="No Aplica Area">
      <formula>NOT(ISERROR(SEARCH("No Aplica Area",J20)))</formula>
    </cfRule>
  </conditionalFormatting>
  <conditionalFormatting sqref="P20">
    <cfRule type="containsText" dxfId="511" priority="42" operator="containsText" text="No Aplica Permanencia">
      <formula>NOT(ISERROR(SEARCH("No Aplica Permanencia",P20)))</formula>
    </cfRule>
    <cfRule type="containsText" dxfId="510" priority="43" operator="containsText" text="No Aplica Area">
      <formula>NOT(ISERROR(SEARCH("No Aplica Area",P20)))</formula>
    </cfRule>
  </conditionalFormatting>
  <conditionalFormatting sqref="R20">
    <cfRule type="containsText" dxfId="509" priority="41" operator="containsText" text="No Procede Inscripcion">
      <formula>NOT(ISERROR(SEARCH("No Procede Inscripcion",R20)))</formula>
    </cfRule>
  </conditionalFormatting>
  <conditionalFormatting sqref="V20">
    <cfRule type="containsText" dxfId="508" priority="34" operator="containsText" text="No Procede Inscricion, como tampoco estudios de criterios">
      <formula>NOT(ISERROR(SEARCH("No Procede Inscricion, como tampoco estudios de criterios",V20)))</formula>
    </cfRule>
    <cfRule type="containsText" dxfId="507" priority="39" operator="containsText" text="NoCumple Criterios Para Traslado">
      <formula>NOT(ISERROR(SEARCH("NoCumple Criterios Para Traslado",V20)))</formula>
    </cfRule>
  </conditionalFormatting>
  <conditionalFormatting sqref="V20">
    <cfRule type="containsText" dxfId="506" priority="35" operator="containsText" text="No cumple con los criterios de traslado">
      <formula>NOT(ISERROR(SEARCH("No cumple con los criterios de traslado",V20)))</formula>
    </cfRule>
    <cfRule type="containsText" dxfId="505" priority="36" operator="containsText" text="No cumple con los criterios de Traslado">
      <formula>NOT(ISERROR(SEARCH("No cumple con los criterios de Traslado",V20)))</formula>
    </cfRule>
    <cfRule type="containsText" dxfId="504" priority="37" operator="containsText" text="No Cumple Criterios Para Traslado">
      <formula>NOT(ISERROR(SEARCH("No Cumple Criterios Para Traslado",V20)))</formula>
    </cfRule>
    <cfRule type="containsText" dxfId="503" priority="38" operator="containsText" text="No Cumple Requisitos Para Traslado">
      <formula>NOT(ISERROR(SEARCH("No Cumple Requisitos Para Traslado",V20)))</formula>
    </cfRule>
    <cfRule type="containsText" dxfId="502" priority="40" operator="containsText" text="No Cumple Criterios de Traslado">
      <formula>NOT(ISERROR(SEARCH("No Cumple Criterios de Traslado",V20)))</formula>
    </cfRule>
  </conditionalFormatting>
  <conditionalFormatting sqref="J29">
    <cfRule type="containsText" dxfId="501" priority="33" operator="containsText" text="No Aplica Area">
      <formula>NOT(ISERROR(SEARCH("No Aplica Area",J29)))</formula>
    </cfRule>
  </conditionalFormatting>
  <conditionalFormatting sqref="P29">
    <cfRule type="containsText" dxfId="500" priority="31" operator="containsText" text="No Aplica Permanencia">
      <formula>NOT(ISERROR(SEARCH("No Aplica Permanencia",P29)))</formula>
    </cfRule>
    <cfRule type="containsText" dxfId="499" priority="32" operator="containsText" text="No Aplica Area">
      <formula>NOT(ISERROR(SEARCH("No Aplica Area",P29)))</formula>
    </cfRule>
  </conditionalFormatting>
  <conditionalFormatting sqref="R29">
    <cfRule type="containsText" dxfId="498" priority="30" operator="containsText" text="No Procede Inscripcion">
      <formula>NOT(ISERROR(SEARCH("No Procede Inscripcion",R29)))</formula>
    </cfRule>
  </conditionalFormatting>
  <conditionalFormatting sqref="V29">
    <cfRule type="containsText" dxfId="497" priority="23" operator="containsText" text="No Procede Inscricion, como tampoco estudios de criterios">
      <formula>NOT(ISERROR(SEARCH("No Procede Inscricion, como tampoco estudios de criterios",V29)))</formula>
    </cfRule>
    <cfRule type="containsText" dxfId="496" priority="28" operator="containsText" text="NoCumple Criterios Para Traslado">
      <formula>NOT(ISERROR(SEARCH("NoCumple Criterios Para Traslado",V29)))</formula>
    </cfRule>
  </conditionalFormatting>
  <conditionalFormatting sqref="V29">
    <cfRule type="containsText" dxfId="495" priority="24" operator="containsText" text="No cumple con los criterios de traslado">
      <formula>NOT(ISERROR(SEARCH("No cumple con los criterios de traslado",V29)))</formula>
    </cfRule>
    <cfRule type="containsText" dxfId="494" priority="25" operator="containsText" text="No cumple con los criterios de Traslado">
      <formula>NOT(ISERROR(SEARCH("No cumple con los criterios de Traslado",V29)))</formula>
    </cfRule>
    <cfRule type="containsText" dxfId="493" priority="26" operator="containsText" text="No Cumple Criterios Para Traslado">
      <formula>NOT(ISERROR(SEARCH("No Cumple Criterios Para Traslado",V29)))</formula>
    </cfRule>
    <cfRule type="containsText" dxfId="492" priority="27" operator="containsText" text="No Cumple Requisitos Para Traslado">
      <formula>NOT(ISERROR(SEARCH("No Cumple Requisitos Para Traslado",V29)))</formula>
    </cfRule>
    <cfRule type="containsText" dxfId="491" priority="29" operator="containsText" text="No Cumple Criterios de Traslado">
      <formula>NOT(ISERROR(SEARCH("No Cumple Criterios de Traslado",V29)))</formula>
    </cfRule>
  </conditionalFormatting>
  <conditionalFormatting sqref="J26:J28">
    <cfRule type="containsText" dxfId="490" priority="11" operator="containsText" text="No Aplica Area">
      <formula>NOT(ISERROR(SEARCH("No Aplica Area",J26)))</formula>
    </cfRule>
  </conditionalFormatting>
  <conditionalFormatting sqref="P26:P28">
    <cfRule type="containsText" dxfId="489" priority="9" operator="containsText" text="No Aplica Permanencia">
      <formula>NOT(ISERROR(SEARCH("No Aplica Permanencia",P26)))</formula>
    </cfRule>
    <cfRule type="containsText" dxfId="488" priority="10" operator="containsText" text="No Aplica Area">
      <formula>NOT(ISERROR(SEARCH("No Aplica Area",P26)))</formula>
    </cfRule>
  </conditionalFormatting>
  <conditionalFormatting sqref="R26:R28">
    <cfRule type="containsText" dxfId="487" priority="8" operator="containsText" text="No Procede Inscripcion">
      <formula>NOT(ISERROR(SEARCH("No Procede Inscripcion",R26)))</formula>
    </cfRule>
  </conditionalFormatting>
  <conditionalFormatting sqref="V26:V28">
    <cfRule type="containsText" dxfId="486" priority="3" operator="containsText" text="No cumple con los criterios de traslado">
      <formula>NOT(ISERROR(SEARCH("No cumple con los criterios de traslado",V26)))</formula>
    </cfRule>
    <cfRule type="containsText" dxfId="485" priority="4" operator="containsText" text="No cumple con los criterios de Traslado">
      <formula>NOT(ISERROR(SEARCH("No cumple con los criterios de Traslado",V26)))</formula>
    </cfRule>
    <cfRule type="containsText" dxfId="484" priority="5" operator="containsText" text="No Cumple Criterios Para Traslado">
      <formula>NOT(ISERROR(SEARCH("No Cumple Criterios Para Traslado",V26)))</formula>
    </cfRule>
    <cfRule type="containsText" dxfId="483" priority="6" operator="containsText" text="No Cumple Requisitos Para Traslado">
      <formula>NOT(ISERROR(SEARCH("No Cumple Requisitos Para Traslado",V26)))</formula>
    </cfRule>
    <cfRule type="containsText" dxfId="482" priority="7" operator="containsText" text="No Cumple Criterios de Traslado">
      <formula>NOT(ISERROR(SEARCH("No Cumple Criterios de Traslado",V26)))</formula>
    </cfRule>
  </conditionalFormatting>
  <conditionalFormatting sqref="V26:V28">
    <cfRule type="containsText" dxfId="481" priority="1" operator="containsText" text="No Procede Inscricion, como tampoco estudios de criterios">
      <formula>NOT(ISERROR(SEARCH("No Procede Inscricion, como tampoco estudios de criterios",V26)))</formula>
    </cfRule>
    <cfRule type="containsText" dxfId="480" priority="2" operator="containsText" text="NoCumple Criterios Para Traslado">
      <formula>NOT(ISERROR(SEARCH("NoCumple Criterios Para Traslado",V26)))</formula>
    </cfRule>
  </conditionalFormatting>
  <dataValidations count="16">
    <dataValidation type="list" allowBlank="1" showInputMessage="1" showErrorMessage="1" sqref="K5:K17 K19:K29">
      <formula1>"Ciudad de Pasto,CEM Santa Teresita, Chambu,IEM Santa Teresita,Ciudadela Educativa de Pasto"</formula1>
    </dataValidation>
    <dataValidation type="list" allowBlank="1" showInputMessage="1" showErrorMessage="1" sqref="F5:F6 F8:F10 F15 F17 F19:F21 F27:F29 F23:F25">
      <formula1>"Pasto,Nariño,Cauca, ipiales,"</formula1>
    </dataValidation>
    <dataValidation type="list" allowBlank="1" showInputMessage="1" showErrorMessage="1" sqref="H14 H29:I29 H18:H20 H22 H28 H5:H12 I5:I28 H25">
      <formula1>"Ciencias Sociales,Otra Especialidad"</formula1>
    </dataValidation>
    <dataValidation type="list" allowBlank="1" showInputMessage="1" showErrorMessage="1" sqref="V5:V6">
      <formula1>"No cumple con los criterios de Traslado, Cumple con los criterios de traslado"</formula1>
    </dataValidation>
    <dataValidation type="list" allowBlank="1" showInputMessage="1" showErrorMessage="1" sqref="F7">
      <formula1>"Pasto,Nariño,Cauca, ipiales,Huila"</formula1>
    </dataValidation>
    <dataValidation type="list" allowBlank="1" showInputMessage="1" showErrorMessage="1" sqref="F11 F22">
      <formula1>"Pasto,Nariño,Cauca, ipiales,tumaco, Huila"</formula1>
    </dataValidation>
    <dataValidation type="list" allowBlank="1" showInputMessage="1" showErrorMessage="1" sqref="F12">
      <formula1>"Pasto,Nariño,Cauca, ipiales,Putumayo,Huila"</formula1>
    </dataValidation>
    <dataValidation type="list" allowBlank="1" showInputMessage="1" showErrorMessage="1" sqref="F13:F14 F26">
      <formula1>"Pasto,Nariño,Cauca, ipiales,Putumayo"</formula1>
    </dataValidation>
    <dataValidation type="list" allowBlank="1" showInputMessage="1" showErrorMessage="1" sqref="H13 H15:H17 H21 H23:H24 H26:H27">
      <formula1>"Humanidades Lengua Castellana,Otra Especialidad,No se logra verificar el area de nombramiento"</formula1>
    </dataValidation>
    <dataValidation type="list" allowBlank="1" showInputMessage="1" showErrorMessage="1" sqref="F16">
      <formula1>"Pasto,Nariño,Cauca, ipiales,Tolima"</formula1>
    </dataValidation>
    <dataValidation type="list" allowBlank="1" showInputMessage="1" showErrorMessage="1" sqref="F18">
      <formula1>"Pasto,Nariño,Cauca, ipiales,Antioquia"</formula1>
    </dataValidation>
    <dataValidation type="list" allowBlank="1" showInputMessage="1" showErrorMessage="1" sqref="K18">
      <formula1>"varias IEM,Ciudad de Pasto,CEM Santa Teresita, Chambu,IEM Santa Teresita,Ciudadela Educativa de Pasto"</formula1>
    </dataValidation>
    <dataValidation type="list" allowBlank="1" showInputMessage="1" showErrorMessage="1" sqref="E5:E29">
      <formula1>"Traslado, Permuta"</formula1>
    </dataValidation>
    <dataValidation type="list" allowBlank="1" showInputMessage="1" showErrorMessage="1" promptTitle="Criterios Para otra ETC" sqref="T5:T29">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S5:S29"/>
    <dataValidation type="list" allowBlank="1" showInputMessage="1" showErrorMessage="1" sqref="V7:V29"/>
  </dataValidation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C1" workbookViewId="0">
      <selection activeCell="K5" sqref="K5"/>
    </sheetView>
  </sheetViews>
  <sheetFormatPr baseColWidth="10" defaultRowHeight="12.75" x14ac:dyDescent="0.2"/>
  <cols>
    <col min="2" max="2" width="14.28515625" customWidth="1"/>
  </cols>
  <sheetData>
    <row r="1" spans="1:22" ht="43.5" customHeight="1" x14ac:dyDescent="0.35">
      <c r="A1" s="87" t="s">
        <v>933</v>
      </c>
      <c r="B1" s="87"/>
      <c r="C1" s="87"/>
      <c r="D1" s="87"/>
      <c r="E1" s="87"/>
      <c r="F1" s="87"/>
      <c r="G1" s="87"/>
      <c r="H1" s="87"/>
      <c r="I1" s="87"/>
      <c r="J1" s="87"/>
      <c r="K1" s="87"/>
      <c r="L1" s="87"/>
      <c r="M1" s="87"/>
      <c r="N1" s="87"/>
      <c r="O1" s="87"/>
      <c r="P1" s="87"/>
      <c r="Q1" s="87"/>
      <c r="R1" s="87"/>
      <c r="S1" s="87"/>
      <c r="T1" s="87"/>
      <c r="U1" s="87"/>
      <c r="V1" s="87"/>
    </row>
    <row r="2" spans="1:22" s="38" customFormat="1" ht="31.15" customHeight="1" x14ac:dyDescent="0.25">
      <c r="A2" s="81" t="s">
        <v>24</v>
      </c>
      <c r="B2" s="81" t="s">
        <v>25</v>
      </c>
      <c r="C2" s="81" t="s">
        <v>12</v>
      </c>
      <c r="D2" s="81" t="s">
        <v>56</v>
      </c>
      <c r="E2" s="81" t="s">
        <v>55</v>
      </c>
      <c r="F2" s="81" t="s">
        <v>57</v>
      </c>
      <c r="G2" s="81" t="s">
        <v>17</v>
      </c>
      <c r="H2" s="81" t="s">
        <v>838</v>
      </c>
      <c r="I2" s="81" t="s">
        <v>839</v>
      </c>
      <c r="J2" s="81" t="s">
        <v>62</v>
      </c>
      <c r="K2" s="81" t="s">
        <v>931</v>
      </c>
      <c r="L2" s="81" t="s">
        <v>18</v>
      </c>
      <c r="M2" s="81" t="s">
        <v>67</v>
      </c>
      <c r="N2" s="81"/>
      <c r="O2" s="82"/>
      <c r="P2" s="81" t="s">
        <v>63</v>
      </c>
      <c r="Q2" s="81" t="s">
        <v>60</v>
      </c>
      <c r="R2" s="81" t="s">
        <v>840</v>
      </c>
      <c r="S2" s="81" t="s">
        <v>64</v>
      </c>
      <c r="T2" s="81" t="s">
        <v>841</v>
      </c>
      <c r="U2" s="85" t="s">
        <v>842</v>
      </c>
      <c r="V2" s="81" t="s">
        <v>65</v>
      </c>
    </row>
    <row r="3" spans="1:22" s="36" customFormat="1" ht="31.15" customHeight="1" x14ac:dyDescent="0.2">
      <c r="A3" s="82"/>
      <c r="B3" s="82" t="s">
        <v>25</v>
      </c>
      <c r="C3" s="82" t="s">
        <v>12</v>
      </c>
      <c r="D3" s="82" t="s">
        <v>14</v>
      </c>
      <c r="E3" s="82" t="s">
        <v>15</v>
      </c>
      <c r="F3" s="82" t="s">
        <v>16</v>
      </c>
      <c r="G3" s="82" t="s">
        <v>17</v>
      </c>
      <c r="H3" s="82" t="s">
        <v>54</v>
      </c>
      <c r="I3" s="82"/>
      <c r="J3" s="82"/>
      <c r="K3" s="82" t="s">
        <v>28</v>
      </c>
      <c r="L3" s="82" t="s">
        <v>18</v>
      </c>
      <c r="M3" s="69" t="s">
        <v>53</v>
      </c>
      <c r="N3" s="69" t="s">
        <v>51</v>
      </c>
      <c r="O3" s="69" t="s">
        <v>843</v>
      </c>
      <c r="P3" s="82"/>
      <c r="Q3" s="82" t="s">
        <v>19</v>
      </c>
      <c r="R3" s="82" t="s">
        <v>26</v>
      </c>
      <c r="S3" s="82"/>
      <c r="T3" s="82"/>
      <c r="U3" s="86"/>
      <c r="V3" s="82" t="s">
        <v>26</v>
      </c>
    </row>
    <row r="4" spans="1:22" s="14" customFormat="1" ht="54" x14ac:dyDescent="0.2">
      <c r="A4" s="59">
        <v>1</v>
      </c>
      <c r="B4" s="13" t="s">
        <v>268</v>
      </c>
      <c r="C4" s="13" t="s">
        <v>269</v>
      </c>
      <c r="D4" s="13">
        <v>87531713</v>
      </c>
      <c r="E4" s="25" t="s">
        <v>138</v>
      </c>
      <c r="F4" s="25" t="s">
        <v>132</v>
      </c>
      <c r="G4" s="24" t="s">
        <v>325</v>
      </c>
      <c r="H4" s="24" t="s">
        <v>43</v>
      </c>
      <c r="I4" s="24" t="s">
        <v>43</v>
      </c>
      <c r="J4" s="13" t="s">
        <v>928</v>
      </c>
      <c r="K4" s="25" t="s">
        <v>141</v>
      </c>
      <c r="L4" s="24"/>
      <c r="M4" s="13">
        <v>2</v>
      </c>
      <c r="N4" s="13">
        <v>8</v>
      </c>
      <c r="O4" s="13">
        <v>14</v>
      </c>
      <c r="P4" s="13" t="s">
        <v>929</v>
      </c>
      <c r="Q4" s="13">
        <v>11</v>
      </c>
      <c r="R4" s="13" t="s">
        <v>930</v>
      </c>
      <c r="S4" s="13" t="s">
        <v>326</v>
      </c>
      <c r="T4" s="13"/>
      <c r="U4" s="13"/>
      <c r="V4" s="13" t="s">
        <v>327</v>
      </c>
    </row>
    <row r="5" spans="1:22" s="14" customFormat="1" ht="81" x14ac:dyDescent="0.2">
      <c r="A5" s="59">
        <v>2</v>
      </c>
      <c r="B5" s="13" t="s">
        <v>574</v>
      </c>
      <c r="C5" s="13" t="s">
        <v>575</v>
      </c>
      <c r="D5" s="13">
        <v>30725987</v>
      </c>
      <c r="E5" s="25" t="s">
        <v>138</v>
      </c>
      <c r="F5" s="25" t="s">
        <v>132</v>
      </c>
      <c r="G5" s="24" t="s">
        <v>789</v>
      </c>
      <c r="H5" s="24" t="s">
        <v>43</v>
      </c>
      <c r="I5" s="24" t="s">
        <v>43</v>
      </c>
      <c r="J5" s="13" t="s">
        <v>928</v>
      </c>
      <c r="K5" s="25" t="s">
        <v>324</v>
      </c>
      <c r="L5" s="24">
        <v>55</v>
      </c>
      <c r="M5" s="13">
        <v>10</v>
      </c>
      <c r="N5" s="13">
        <v>2</v>
      </c>
      <c r="O5" s="13">
        <v>1</v>
      </c>
      <c r="P5" s="13" t="s">
        <v>929</v>
      </c>
      <c r="Q5" s="13">
        <v>16</v>
      </c>
      <c r="R5" s="13" t="s">
        <v>930</v>
      </c>
      <c r="S5" s="13" t="s">
        <v>834</v>
      </c>
      <c r="T5" s="13"/>
      <c r="U5" s="13"/>
      <c r="V5" s="13" t="s">
        <v>327</v>
      </c>
    </row>
  </sheetData>
  <sheetProtection password="92A9" sheet="1" formatCells="0" formatColumns="0" formatRows="0" insertColumns="0" insertRows="0" insertHyperlinks="0" deleteColumns="0" deleteRows="0" sort="0" autoFilter="0" pivotTables="0"/>
  <mergeCells count="21">
    <mergeCell ref="U2:U3"/>
    <mergeCell ref="V2:V3"/>
    <mergeCell ref="A1:V1"/>
    <mergeCell ref="M2:O2"/>
    <mergeCell ref="P2:P3"/>
    <mergeCell ref="Q2:Q3"/>
    <mergeCell ref="R2:R3"/>
    <mergeCell ref="S2:S3"/>
    <mergeCell ref="T2:T3"/>
    <mergeCell ref="G2:G3"/>
    <mergeCell ref="H2:H3"/>
    <mergeCell ref="I2:I3"/>
    <mergeCell ref="J2:J3"/>
    <mergeCell ref="K2:K3"/>
    <mergeCell ref="L2:L3"/>
    <mergeCell ref="A2:A3"/>
    <mergeCell ref="B2:B3"/>
    <mergeCell ref="C2:C3"/>
    <mergeCell ref="D2:D3"/>
    <mergeCell ref="E2:E3"/>
    <mergeCell ref="F2:F3"/>
  </mergeCells>
  <conditionalFormatting sqref="J4">
    <cfRule type="containsText" dxfId="479" priority="22" operator="containsText" text="No Aplica Area">
      <formula>NOT(ISERROR(SEARCH("No Aplica Area",J4)))</formula>
    </cfRule>
  </conditionalFormatting>
  <conditionalFormatting sqref="P4">
    <cfRule type="containsText" dxfId="478" priority="20" operator="containsText" text="No Aplica Permanencia">
      <formula>NOT(ISERROR(SEARCH("No Aplica Permanencia",P4)))</formula>
    </cfRule>
    <cfRule type="containsText" dxfId="477" priority="21" operator="containsText" text="No Aplica Area">
      <formula>NOT(ISERROR(SEARCH("No Aplica Area",P4)))</formula>
    </cfRule>
  </conditionalFormatting>
  <conditionalFormatting sqref="R4">
    <cfRule type="containsText" dxfId="476" priority="19" operator="containsText" text="No Procede Inscripcion">
      <formula>NOT(ISERROR(SEARCH("No Procede Inscripcion",R4)))</formula>
    </cfRule>
  </conditionalFormatting>
  <conditionalFormatting sqref="V4">
    <cfRule type="containsText" dxfId="475" priority="12" operator="containsText" text="No Procede Inscricion, como tampoco estudios de criterios">
      <formula>NOT(ISERROR(SEARCH("No Procede Inscricion, como tampoco estudios de criterios",V4)))</formula>
    </cfRule>
    <cfRule type="containsText" dxfId="474" priority="17" operator="containsText" text="NoCumple Criterios Para Traslado">
      <formula>NOT(ISERROR(SEARCH("NoCumple Criterios Para Traslado",V4)))</formula>
    </cfRule>
  </conditionalFormatting>
  <conditionalFormatting sqref="V4">
    <cfRule type="containsText" dxfId="473" priority="13" operator="containsText" text="No cumple con los criterios de traslado">
      <formula>NOT(ISERROR(SEARCH("No cumple con los criterios de traslado",V4)))</formula>
    </cfRule>
    <cfRule type="containsText" dxfId="472" priority="14" operator="containsText" text="No cumple con los criterios de Traslado">
      <formula>NOT(ISERROR(SEARCH("No cumple con los criterios de Traslado",V4)))</formula>
    </cfRule>
    <cfRule type="containsText" dxfId="471" priority="15" operator="containsText" text="No Cumple Criterios Para Traslado">
      <formula>NOT(ISERROR(SEARCH("No Cumple Criterios Para Traslado",V4)))</formula>
    </cfRule>
    <cfRule type="containsText" dxfId="470" priority="16" operator="containsText" text="No Cumple Requisitos Para Traslado">
      <formula>NOT(ISERROR(SEARCH("No Cumple Requisitos Para Traslado",V4)))</formula>
    </cfRule>
    <cfRule type="containsText" dxfId="469" priority="18" operator="containsText" text="No Cumple Criterios de Traslado">
      <formula>NOT(ISERROR(SEARCH("No Cumple Criterios de Traslado",V4)))</formula>
    </cfRule>
  </conditionalFormatting>
  <conditionalFormatting sqref="J5">
    <cfRule type="containsText" dxfId="468" priority="11" operator="containsText" text="No Aplica Area">
      <formula>NOT(ISERROR(SEARCH("No Aplica Area",J5)))</formula>
    </cfRule>
  </conditionalFormatting>
  <conditionalFormatting sqref="P5">
    <cfRule type="containsText" dxfId="467" priority="9" operator="containsText" text="No Aplica Permanencia">
      <formula>NOT(ISERROR(SEARCH("No Aplica Permanencia",P5)))</formula>
    </cfRule>
    <cfRule type="containsText" dxfId="466" priority="10" operator="containsText" text="No Aplica Area">
      <formula>NOT(ISERROR(SEARCH("No Aplica Area",P5)))</formula>
    </cfRule>
  </conditionalFormatting>
  <conditionalFormatting sqref="R5">
    <cfRule type="containsText" dxfId="465" priority="8" operator="containsText" text="No Procede Inscripcion">
      <formula>NOT(ISERROR(SEARCH("No Procede Inscripcion",R5)))</formula>
    </cfRule>
  </conditionalFormatting>
  <conditionalFormatting sqref="V5">
    <cfRule type="containsText" dxfId="464" priority="3" operator="containsText" text="No cumple con los criterios de traslado">
      <formula>NOT(ISERROR(SEARCH("No cumple con los criterios de traslado",V5)))</formula>
    </cfRule>
    <cfRule type="containsText" dxfId="463" priority="4" operator="containsText" text="No cumple con los criterios de Traslado">
      <formula>NOT(ISERROR(SEARCH("No cumple con los criterios de Traslado",V5)))</formula>
    </cfRule>
    <cfRule type="containsText" dxfId="462" priority="5" operator="containsText" text="No Cumple Criterios Para Traslado">
      <formula>NOT(ISERROR(SEARCH("No Cumple Criterios Para Traslado",V5)))</formula>
    </cfRule>
    <cfRule type="containsText" dxfId="461" priority="6" operator="containsText" text="No Cumple Requisitos Para Traslado">
      <formula>NOT(ISERROR(SEARCH("No Cumple Requisitos Para Traslado",V5)))</formula>
    </cfRule>
    <cfRule type="containsText" dxfId="460" priority="7" operator="containsText" text="No Cumple Criterios de Traslado">
      <formula>NOT(ISERROR(SEARCH("No Cumple Criterios de Traslado",V5)))</formula>
    </cfRule>
  </conditionalFormatting>
  <conditionalFormatting sqref="V5">
    <cfRule type="containsText" dxfId="459" priority="1" operator="containsText" text="No Procede Inscricion, como tampoco estudios de criterios">
      <formula>NOT(ISERROR(SEARCH("No Procede Inscricion, como tampoco estudios de criterios",V5)))</formula>
    </cfRule>
    <cfRule type="containsText" dxfId="458" priority="2" operator="containsText" text="NoCumple Criterios Para Traslado">
      <formula>NOT(ISERROR(SEARCH("NoCumple Criterios Para Traslado",V5)))</formula>
    </cfRule>
  </conditionalFormatting>
  <dataValidations count="7">
    <dataValidation type="list" allowBlank="1" showInputMessage="1" showErrorMessage="1" sqref="V4:V5"/>
    <dataValidation type="list" allowBlank="1" showInputMessage="1" showErrorMessage="1" sqref="S4:S5"/>
    <dataValidation type="list" allowBlank="1" showInputMessage="1" showErrorMessage="1" promptTitle="Criterios Para otra ETC" sqref="T4:T5">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E4:E5">
      <formula1>"Traslado, Permuta"</formula1>
    </dataValidation>
    <dataValidation type="list" allowBlank="1" showInputMessage="1" showErrorMessage="1" sqref="H4:I5">
      <formula1>"Ciencias Sociales,Otra Especialidad"</formula1>
    </dataValidation>
    <dataValidation type="list" allowBlank="1" showInputMessage="1" showErrorMessage="1" sqref="F4:F5">
      <formula1>"Pasto,Nariño,Cauca, ipiales,"</formula1>
    </dataValidation>
    <dataValidation type="list" allowBlank="1" showInputMessage="1" showErrorMessage="1" sqref="K4:K5">
      <formula1>"Ciudad de Pasto,CEM Santa Teresita, Chambu,IEM Santa Teresita,Ciudadela Educativa de Pasto"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S19" zoomScale="112" zoomScaleNormal="112" workbookViewId="0">
      <selection activeCell="A25" sqref="A25"/>
    </sheetView>
  </sheetViews>
  <sheetFormatPr baseColWidth="10" defaultColWidth="11.5703125" defaultRowHeight="12.75" x14ac:dyDescent="0.2"/>
  <cols>
    <col min="1" max="1" width="5.28515625" style="60" customWidth="1"/>
    <col min="2" max="2" width="12.5703125" style="35" customWidth="1"/>
    <col min="3" max="3" width="31.28515625" style="35" customWidth="1"/>
    <col min="4" max="4" width="9.85546875" style="35" bestFit="1" customWidth="1"/>
    <col min="5" max="6" width="11.5703125" style="35"/>
    <col min="7" max="7" width="26.85546875" style="35" customWidth="1"/>
    <col min="8" max="8" width="24.42578125" style="35" customWidth="1"/>
    <col min="9" max="9" width="21.42578125" style="35" customWidth="1"/>
    <col min="10" max="10" width="16.7109375" style="35" customWidth="1"/>
    <col min="11" max="11" width="20.42578125" style="35" customWidth="1"/>
    <col min="12" max="12" width="6" style="35" customWidth="1"/>
    <col min="13" max="15" width="6.42578125" style="35" customWidth="1"/>
    <col min="16" max="16" width="29.85546875" style="35" customWidth="1"/>
    <col min="17" max="17" width="8.28515625" style="35" customWidth="1"/>
    <col min="18" max="18" width="23.7109375" style="35" customWidth="1"/>
    <col min="19" max="19" width="23.5703125" style="35" customWidth="1"/>
    <col min="20" max="20" width="34" style="35" customWidth="1"/>
    <col min="21" max="21" width="60.28515625" style="35" customWidth="1"/>
    <col min="22" max="22" width="38" style="35" customWidth="1"/>
    <col min="23" max="16384" width="11.5703125" style="35"/>
  </cols>
  <sheetData>
    <row r="1" spans="1:22" ht="50.25" customHeight="1" x14ac:dyDescent="0.35">
      <c r="A1" s="87" t="s">
        <v>932</v>
      </c>
      <c r="B1" s="87"/>
      <c r="C1" s="87"/>
      <c r="D1" s="87"/>
      <c r="E1" s="87"/>
      <c r="F1" s="87"/>
      <c r="G1" s="87"/>
      <c r="H1" s="87"/>
      <c r="I1" s="87"/>
      <c r="J1" s="87"/>
      <c r="K1" s="87"/>
      <c r="L1" s="87"/>
      <c r="M1" s="87"/>
      <c r="N1" s="87"/>
      <c r="O1" s="87"/>
      <c r="P1" s="87"/>
      <c r="Q1" s="87"/>
      <c r="R1" s="87"/>
      <c r="S1" s="87"/>
      <c r="T1" s="87"/>
      <c r="U1" s="87"/>
      <c r="V1" s="87"/>
    </row>
    <row r="2" spans="1:22" s="41" customFormat="1" ht="31.15" customHeight="1" x14ac:dyDescent="0.3">
      <c r="A2" s="81" t="s">
        <v>24</v>
      </c>
      <c r="B2" s="88" t="s">
        <v>25</v>
      </c>
      <c r="C2" s="88" t="s">
        <v>12</v>
      </c>
      <c r="D2" s="88" t="s">
        <v>56</v>
      </c>
      <c r="E2" s="88" t="s">
        <v>55</v>
      </c>
      <c r="F2" s="88" t="s">
        <v>57</v>
      </c>
      <c r="G2" s="88" t="s">
        <v>17</v>
      </c>
      <c r="H2" s="88" t="s">
        <v>54</v>
      </c>
      <c r="I2" s="88" t="s">
        <v>58</v>
      </c>
      <c r="J2" s="88" t="s">
        <v>62</v>
      </c>
      <c r="K2" s="88" t="s">
        <v>59</v>
      </c>
      <c r="L2" s="88" t="s">
        <v>18</v>
      </c>
      <c r="M2" s="88" t="s">
        <v>67</v>
      </c>
      <c r="N2" s="88"/>
      <c r="O2" s="89"/>
      <c r="P2" s="88" t="s">
        <v>63</v>
      </c>
      <c r="Q2" s="88" t="s">
        <v>60</v>
      </c>
      <c r="R2" s="88" t="s">
        <v>61</v>
      </c>
      <c r="S2" s="88" t="s">
        <v>64</v>
      </c>
      <c r="T2" s="88" t="s">
        <v>143</v>
      </c>
      <c r="U2" s="88" t="s">
        <v>144</v>
      </c>
      <c r="V2" s="88" t="s">
        <v>65</v>
      </c>
    </row>
    <row r="3" spans="1:22" s="42" customFormat="1" ht="13.5" x14ac:dyDescent="0.2">
      <c r="A3" s="82"/>
      <c r="B3" s="89" t="s">
        <v>25</v>
      </c>
      <c r="C3" s="89" t="s">
        <v>12</v>
      </c>
      <c r="D3" s="89" t="s">
        <v>14</v>
      </c>
      <c r="E3" s="89" t="s">
        <v>15</v>
      </c>
      <c r="F3" s="89" t="s">
        <v>16</v>
      </c>
      <c r="G3" s="89" t="s">
        <v>17</v>
      </c>
      <c r="H3" s="89" t="s">
        <v>54</v>
      </c>
      <c r="I3" s="89"/>
      <c r="J3" s="89"/>
      <c r="K3" s="89" t="s">
        <v>28</v>
      </c>
      <c r="L3" s="89" t="s">
        <v>18</v>
      </c>
      <c r="M3" s="70" t="s">
        <v>53</v>
      </c>
      <c r="N3" s="70" t="s">
        <v>51</v>
      </c>
      <c r="O3" s="70" t="s">
        <v>52</v>
      </c>
      <c r="P3" s="89"/>
      <c r="Q3" s="89" t="s">
        <v>19</v>
      </c>
      <c r="R3" s="89" t="s">
        <v>26</v>
      </c>
      <c r="S3" s="89"/>
      <c r="T3" s="89"/>
      <c r="U3" s="89"/>
      <c r="V3" s="89" t="s">
        <v>26</v>
      </c>
    </row>
    <row r="4" spans="1:22" s="14" customFormat="1" ht="27" x14ac:dyDescent="0.2">
      <c r="A4" s="59">
        <v>1</v>
      </c>
      <c r="B4" s="13" t="s">
        <v>87</v>
      </c>
      <c r="C4" s="13" t="str">
        <f>VLOOKUP(B4,[1]SAC!2:1038,2,0)</f>
        <v>LOZA ESTRADA, DELIA LUCIA</v>
      </c>
      <c r="D4" s="13">
        <f>VLOOKUP(B4,[1]SAC!2:1038,3,0)</f>
        <v>30733807</v>
      </c>
      <c r="E4" s="25" t="s">
        <v>138</v>
      </c>
      <c r="F4" s="25" t="s">
        <v>139</v>
      </c>
      <c r="G4" s="24" t="s">
        <v>206</v>
      </c>
      <c r="H4" s="24" t="s">
        <v>207</v>
      </c>
      <c r="I4" s="24" t="s">
        <v>208</v>
      </c>
      <c r="J4" s="13" t="str">
        <f>IF(H4="Tecnologia E Informatica","Aplica Area","No Aplica Area")</f>
        <v>No Aplica Area</v>
      </c>
      <c r="K4" s="25" t="s">
        <v>209</v>
      </c>
      <c r="L4" s="24">
        <v>0</v>
      </c>
      <c r="M4" s="13">
        <v>20</v>
      </c>
      <c r="N4" s="13">
        <v>11</v>
      </c>
      <c r="O4" s="13">
        <v>24</v>
      </c>
      <c r="P4" s="13" t="str">
        <f>IF(M4&gt;=2,"Aplica Permanencia","No Aplica Permanencia")</f>
        <v>Aplica Permanencia</v>
      </c>
      <c r="Q4" s="13">
        <v>17</v>
      </c>
      <c r="R4" s="13" t="str">
        <f>IF(AND(J4="Aplica Area",P4="Aplica Permanencia"),"Inscrito Proceso","No Procede Inscripcion")</f>
        <v>No Procede Inscripcion</v>
      </c>
      <c r="S4" s="13"/>
      <c r="T4" s="13" t="s">
        <v>205</v>
      </c>
      <c r="U4" s="13" t="s">
        <v>844</v>
      </c>
      <c r="V4" s="13" t="s">
        <v>219</v>
      </c>
    </row>
    <row r="5" spans="1:22" s="14" customFormat="1" ht="67.5" x14ac:dyDescent="0.2">
      <c r="A5" s="59">
        <v>2</v>
      </c>
      <c r="B5" s="13" t="s">
        <v>76</v>
      </c>
      <c r="C5" s="13" t="str">
        <f>VLOOKUP(B5,[1]SAC!3:1039,2,0)</f>
        <v>PARRA VALLEJO, MARIO JAVIER</v>
      </c>
      <c r="D5" s="13">
        <f>VLOOKUP(B5,[1]SAC!3:1039,3,0)</f>
        <v>98392816</v>
      </c>
      <c r="E5" s="25" t="s">
        <v>138</v>
      </c>
      <c r="F5" s="25" t="s">
        <v>210</v>
      </c>
      <c r="G5" s="24" t="s">
        <v>211</v>
      </c>
      <c r="H5" s="24" t="s">
        <v>208</v>
      </c>
      <c r="I5" s="24" t="s">
        <v>208</v>
      </c>
      <c r="J5" s="13" t="str">
        <f>IF(H5="Tecnologia E Informatica","Aplica Area","No Aplica Area")</f>
        <v>Aplica Area</v>
      </c>
      <c r="K5" s="25" t="s">
        <v>212</v>
      </c>
      <c r="L5" s="24">
        <v>0</v>
      </c>
      <c r="M5" s="13">
        <v>0</v>
      </c>
      <c r="N5" s="13">
        <v>0</v>
      </c>
      <c r="O5" s="13">
        <v>0</v>
      </c>
      <c r="P5" s="13" t="str">
        <f>IF(M5&gt;=2,"Aplica Permanencia","No Aplica Permanencia")</f>
        <v>No Aplica Permanencia</v>
      </c>
      <c r="Q5" s="13">
        <v>34</v>
      </c>
      <c r="R5" s="13" t="str">
        <f>IF(AND(J5="Aplica Area",P5="Aplica Permanencia"),"Inscrito Proceso","No Procede Inscripcion")</f>
        <v>No Procede Inscripcion</v>
      </c>
      <c r="S5" s="13"/>
      <c r="T5" s="13"/>
      <c r="U5" s="13" t="s">
        <v>845</v>
      </c>
      <c r="V5" s="13" t="s">
        <v>219</v>
      </c>
    </row>
    <row r="6" spans="1:22" s="14" customFormat="1" ht="40.5" x14ac:dyDescent="0.2">
      <c r="A6" s="59">
        <v>3</v>
      </c>
      <c r="B6" s="13" t="s">
        <v>197</v>
      </c>
      <c r="C6" s="13" t="str">
        <f>VLOOKUP(B6,[1]SAC!4:1040,2,0)</f>
        <v>ERAZO ZAMBRANO, MARIA ELENA</v>
      </c>
      <c r="D6" s="13">
        <f>VLOOKUP(B6,[1]SAC!4:1040,3,0)</f>
        <v>27479406</v>
      </c>
      <c r="E6" s="25" t="s">
        <v>138</v>
      </c>
      <c r="F6" s="25" t="s">
        <v>139</v>
      </c>
      <c r="G6" s="24" t="s">
        <v>140</v>
      </c>
      <c r="H6" s="24" t="s">
        <v>207</v>
      </c>
      <c r="I6" s="24" t="s">
        <v>208</v>
      </c>
      <c r="J6" s="13" t="str">
        <f>IF(H6="Tecnologia E Informatica","Aplica Area","No Aplica Area")</f>
        <v>No Aplica Area</v>
      </c>
      <c r="K6" s="25" t="s">
        <v>213</v>
      </c>
      <c r="L6" s="24">
        <v>0</v>
      </c>
      <c r="M6" s="13">
        <v>0</v>
      </c>
      <c r="N6" s="13">
        <v>0</v>
      </c>
      <c r="O6" s="13">
        <v>0</v>
      </c>
      <c r="P6" s="13" t="str">
        <f>IF(M6&gt;=2,"Aplica Permanencia","No Aplica Permanencia")</f>
        <v>No Aplica Permanencia</v>
      </c>
      <c r="Q6" s="13">
        <v>13</v>
      </c>
      <c r="R6" s="13" t="str">
        <f>IF(AND(J6="Aplica Area",P6="Aplica Permanencia"),"Inscrito Proceso","No Procede Inscripcion")</f>
        <v>No Procede Inscripcion</v>
      </c>
      <c r="S6" s="13"/>
      <c r="T6" s="13"/>
      <c r="U6" s="13" t="s">
        <v>846</v>
      </c>
      <c r="V6" s="13" t="s">
        <v>219</v>
      </c>
    </row>
    <row r="7" spans="1:22" s="14" customFormat="1" ht="40.5" x14ac:dyDescent="0.2">
      <c r="A7" s="59">
        <v>4</v>
      </c>
      <c r="B7" s="13" t="s">
        <v>418</v>
      </c>
      <c r="C7" s="13" t="str">
        <f>VLOOKUP(B7,[1]SAC!5:1041,2,0)</f>
        <v>ERASO CHAMORRO, NILVIO AICARDO</v>
      </c>
      <c r="D7" s="13">
        <f>VLOOKUP(B7,[1]SAC!5:1041,3,0)</f>
        <v>5287139</v>
      </c>
      <c r="E7" s="25" t="s">
        <v>138</v>
      </c>
      <c r="F7" s="25" t="s">
        <v>139</v>
      </c>
      <c r="G7" s="24" t="s">
        <v>436</v>
      </c>
      <c r="H7" s="24" t="s">
        <v>321</v>
      </c>
      <c r="I7" s="24" t="s">
        <v>208</v>
      </c>
      <c r="J7" s="13" t="str">
        <f t="shared" ref="J7:J24" si="0">IF(H7="Tecnologia E Informatica","Aplica Area","No Aplica Area")</f>
        <v>No Aplica Area</v>
      </c>
      <c r="K7" s="25" t="s">
        <v>437</v>
      </c>
      <c r="L7" s="24">
        <v>50</v>
      </c>
      <c r="M7" s="13">
        <v>10</v>
      </c>
      <c r="N7" s="13">
        <v>3</v>
      </c>
      <c r="O7" s="13">
        <v>1</v>
      </c>
      <c r="P7" s="13" t="str">
        <f t="shared" ref="P7:P24" si="1">IF(M7&gt;=2,"Aplica Permanencia","No Aplica Permanencia")</f>
        <v>Aplica Permanencia</v>
      </c>
      <c r="Q7" s="13">
        <v>27</v>
      </c>
      <c r="R7" s="13" t="str">
        <f t="shared" ref="R7:R24" si="2">IF(AND(J7="Aplica Area",P7="Aplica Permanencia"),"Inscrito Proceso","No Procede Inscripcion")</f>
        <v>No Procede Inscripcion</v>
      </c>
      <c r="S7" s="13"/>
      <c r="T7" s="13" t="s">
        <v>205</v>
      </c>
      <c r="U7" s="13" t="s">
        <v>847</v>
      </c>
      <c r="V7" s="13" t="s">
        <v>220</v>
      </c>
    </row>
    <row r="8" spans="1:22" s="14" customFormat="1" ht="27" x14ac:dyDescent="0.2">
      <c r="A8" s="59">
        <v>5</v>
      </c>
      <c r="B8" s="13" t="s">
        <v>409</v>
      </c>
      <c r="C8" s="13" t="str">
        <f>VLOOKUP(B8,[1]SAC!6:1042,2,0)</f>
        <v>NARVAEZ BELTRAN, OLGA PATRICIA</v>
      </c>
      <c r="D8" s="13">
        <f>VLOOKUP(B8,[1]SAC!6:1042,3,0)</f>
        <v>27082857</v>
      </c>
      <c r="E8" s="25" t="s">
        <v>138</v>
      </c>
      <c r="F8" s="25" t="s">
        <v>148</v>
      </c>
      <c r="G8" s="24" t="s">
        <v>438</v>
      </c>
      <c r="H8" s="24" t="s">
        <v>208</v>
      </c>
      <c r="I8" s="24" t="s">
        <v>208</v>
      </c>
      <c r="J8" s="13" t="str">
        <f t="shared" si="0"/>
        <v>Aplica Area</v>
      </c>
      <c r="K8" s="25" t="s">
        <v>213</v>
      </c>
      <c r="L8" s="24">
        <v>43</v>
      </c>
      <c r="M8" s="13">
        <v>5</v>
      </c>
      <c r="N8" s="13">
        <v>4</v>
      </c>
      <c r="O8" s="13"/>
      <c r="P8" s="13" t="str">
        <f t="shared" si="1"/>
        <v>Aplica Permanencia</v>
      </c>
      <c r="Q8" s="13">
        <v>57</v>
      </c>
      <c r="R8" s="13" t="str">
        <f t="shared" si="2"/>
        <v>Inscrito Proceso</v>
      </c>
      <c r="S8" s="13"/>
      <c r="T8" s="13" t="s">
        <v>205</v>
      </c>
      <c r="U8" s="13" t="s">
        <v>795</v>
      </c>
      <c r="V8" s="13" t="s">
        <v>145</v>
      </c>
    </row>
    <row r="9" spans="1:22" s="14" customFormat="1" ht="27" x14ac:dyDescent="0.2">
      <c r="A9" s="59">
        <v>6</v>
      </c>
      <c r="B9" s="13" t="s">
        <v>400</v>
      </c>
      <c r="C9" s="13" t="str">
        <f>VLOOKUP(B9,[1]SAC!7:1043,2,0)</f>
        <v>PAZ ARGOTY, JAIRO ANDRES</v>
      </c>
      <c r="D9" s="13">
        <f>VLOOKUP(B9,[1]SAC!7:1043,3,0)</f>
        <v>13068557</v>
      </c>
      <c r="E9" s="25" t="s">
        <v>138</v>
      </c>
      <c r="F9" s="25" t="s">
        <v>439</v>
      </c>
      <c r="G9" s="24" t="s">
        <v>440</v>
      </c>
      <c r="H9" s="24" t="s">
        <v>208</v>
      </c>
      <c r="I9" s="24" t="s">
        <v>208</v>
      </c>
      <c r="J9" s="13" t="str">
        <f t="shared" si="0"/>
        <v>Aplica Area</v>
      </c>
      <c r="K9" s="25" t="s">
        <v>441</v>
      </c>
      <c r="L9" s="24">
        <v>0</v>
      </c>
      <c r="M9" s="13">
        <v>3</v>
      </c>
      <c r="N9" s="13">
        <v>5</v>
      </c>
      <c r="O9" s="13">
        <v>17</v>
      </c>
      <c r="P9" s="13" t="str">
        <f t="shared" si="1"/>
        <v>Aplica Permanencia</v>
      </c>
      <c r="Q9" s="13">
        <v>6</v>
      </c>
      <c r="R9" s="13" t="str">
        <f t="shared" si="2"/>
        <v>Inscrito Proceso</v>
      </c>
      <c r="S9" s="13"/>
      <c r="T9" s="13" t="s">
        <v>205</v>
      </c>
      <c r="U9" s="13" t="s">
        <v>848</v>
      </c>
      <c r="V9" s="13" t="s">
        <v>145</v>
      </c>
    </row>
    <row r="10" spans="1:22" s="14" customFormat="1" ht="40.5" x14ac:dyDescent="0.2">
      <c r="A10" s="59">
        <v>7</v>
      </c>
      <c r="B10" s="13" t="s">
        <v>363</v>
      </c>
      <c r="C10" s="13" t="str">
        <f>VLOOKUP(B10,[1]SAC!8:1044,2,0)</f>
        <v>AREVALO MEJIA, JAVIER MAURICIO</v>
      </c>
      <c r="D10" s="13">
        <f>VLOOKUP(B10,[1]SAC!8:1044,3,0)</f>
        <v>13071033</v>
      </c>
      <c r="E10" s="25" t="s">
        <v>138</v>
      </c>
      <c r="F10" s="25" t="s">
        <v>131</v>
      </c>
      <c r="G10" s="24" t="s">
        <v>765</v>
      </c>
      <c r="H10" s="24" t="s">
        <v>208</v>
      </c>
      <c r="I10" s="24" t="s">
        <v>208</v>
      </c>
      <c r="J10" s="13" t="str">
        <f t="shared" si="0"/>
        <v>Aplica Area</v>
      </c>
      <c r="K10" s="25" t="s">
        <v>437</v>
      </c>
      <c r="L10" s="24">
        <v>36</v>
      </c>
      <c r="M10" s="13">
        <v>2</v>
      </c>
      <c r="N10" s="13">
        <v>6</v>
      </c>
      <c r="O10" s="13">
        <v>11</v>
      </c>
      <c r="P10" s="13" t="str">
        <f t="shared" si="1"/>
        <v>Aplica Permanencia</v>
      </c>
      <c r="Q10" s="13">
        <v>42</v>
      </c>
      <c r="R10" s="13" t="str">
        <f t="shared" si="2"/>
        <v>Inscrito Proceso</v>
      </c>
      <c r="S10" s="13"/>
      <c r="T10" s="13" t="s">
        <v>205</v>
      </c>
      <c r="U10" s="13" t="s">
        <v>849</v>
      </c>
      <c r="V10" s="13" t="s">
        <v>145</v>
      </c>
    </row>
    <row r="11" spans="1:22" s="14" customFormat="1" ht="67.5" x14ac:dyDescent="0.2">
      <c r="A11" s="59">
        <v>8</v>
      </c>
      <c r="B11" s="13" t="s">
        <v>360</v>
      </c>
      <c r="C11" s="13" t="str">
        <f>VLOOKUP(B11,[1]SAC!9:1045,2,0)</f>
        <v>CERON BENAVIDES, MONICA PATRICIA</v>
      </c>
      <c r="D11" s="13">
        <f>VLOOKUP(B11,[1]SAC!9:1045,3,0)</f>
        <v>1085248696</v>
      </c>
      <c r="E11" s="25" t="s">
        <v>138</v>
      </c>
      <c r="F11" s="25" t="s">
        <v>767</v>
      </c>
      <c r="G11" s="24" t="s">
        <v>766</v>
      </c>
      <c r="H11" s="24" t="s">
        <v>208</v>
      </c>
      <c r="I11" s="24" t="s">
        <v>208</v>
      </c>
      <c r="J11" s="13" t="str">
        <f t="shared" si="0"/>
        <v>Aplica Area</v>
      </c>
      <c r="K11" s="25" t="s">
        <v>441</v>
      </c>
      <c r="L11" s="24">
        <v>0</v>
      </c>
      <c r="M11" s="13">
        <v>0</v>
      </c>
      <c r="N11" s="13">
        <v>0</v>
      </c>
      <c r="O11" s="13">
        <v>0</v>
      </c>
      <c r="P11" s="13" t="str">
        <f t="shared" si="1"/>
        <v>No Aplica Permanencia</v>
      </c>
      <c r="Q11" s="13">
        <v>24</v>
      </c>
      <c r="R11" s="13" t="str">
        <f t="shared" si="2"/>
        <v>No Procede Inscripcion</v>
      </c>
      <c r="S11" s="13"/>
      <c r="T11" s="13"/>
      <c r="U11" s="13" t="s">
        <v>850</v>
      </c>
      <c r="V11" s="13" t="s">
        <v>220</v>
      </c>
    </row>
    <row r="12" spans="1:22" s="14" customFormat="1" ht="40.5" x14ac:dyDescent="0.2">
      <c r="A12" s="59">
        <v>9</v>
      </c>
      <c r="B12" s="13" t="s">
        <v>681</v>
      </c>
      <c r="C12" s="13" t="str">
        <f>VLOOKUP(B12,[1]SAC!11:1047,2,0)</f>
        <v>BENAVIDES YELA, JAIME EUDORO</v>
      </c>
      <c r="D12" s="13">
        <f>VLOOKUP(B12,[1]SAC!11:1047,3,0)</f>
        <v>11436225</v>
      </c>
      <c r="E12" s="25" t="s">
        <v>138</v>
      </c>
      <c r="F12" s="25" t="s">
        <v>139</v>
      </c>
      <c r="G12" s="24" t="s">
        <v>769</v>
      </c>
      <c r="H12" s="24" t="s">
        <v>208</v>
      </c>
      <c r="I12" s="24" t="s">
        <v>208</v>
      </c>
      <c r="J12" s="13" t="str">
        <f t="shared" si="0"/>
        <v>Aplica Area</v>
      </c>
      <c r="K12" s="25" t="s">
        <v>213</v>
      </c>
      <c r="L12" s="24">
        <v>49</v>
      </c>
      <c r="M12" s="13">
        <v>12</v>
      </c>
      <c r="N12" s="13">
        <v>0</v>
      </c>
      <c r="O12" s="13">
        <v>25</v>
      </c>
      <c r="P12" s="13" t="str">
        <f t="shared" si="1"/>
        <v>Aplica Permanencia</v>
      </c>
      <c r="Q12" s="13">
        <v>15</v>
      </c>
      <c r="R12" s="13" t="str">
        <f t="shared" si="2"/>
        <v>Inscrito Proceso</v>
      </c>
      <c r="S12" s="13"/>
      <c r="T12" s="13" t="s">
        <v>205</v>
      </c>
      <c r="U12" s="13" t="s">
        <v>796</v>
      </c>
      <c r="V12" s="13" t="s">
        <v>145</v>
      </c>
    </row>
    <row r="13" spans="1:22" s="14" customFormat="1" ht="81" x14ac:dyDescent="0.2">
      <c r="A13" s="59">
        <v>10</v>
      </c>
      <c r="B13" s="13" t="s">
        <v>672</v>
      </c>
      <c r="C13" s="13" t="str">
        <f>VLOOKUP(B13,[1]SAC!12:1048,2,0)</f>
        <v>AREVALO CAICEDO, MARTHA LILIANA</v>
      </c>
      <c r="D13" s="13">
        <f>VLOOKUP(B13,[1]SAC!12:1048,3,0)</f>
        <v>37080664</v>
      </c>
      <c r="E13" s="25" t="s">
        <v>138</v>
      </c>
      <c r="F13" s="25" t="s">
        <v>139</v>
      </c>
      <c r="G13" s="24" t="s">
        <v>774</v>
      </c>
      <c r="H13" s="24" t="s">
        <v>208</v>
      </c>
      <c r="I13" s="24" t="s">
        <v>208</v>
      </c>
      <c r="J13" s="13" t="str">
        <f t="shared" si="0"/>
        <v>Aplica Area</v>
      </c>
      <c r="K13" s="25" t="s">
        <v>441</v>
      </c>
      <c r="L13" s="24">
        <v>0</v>
      </c>
      <c r="M13" s="13">
        <v>0</v>
      </c>
      <c r="N13" s="13">
        <v>0</v>
      </c>
      <c r="O13" s="13">
        <v>0</v>
      </c>
      <c r="P13" s="13" t="str">
        <f t="shared" si="1"/>
        <v>No Aplica Permanencia</v>
      </c>
      <c r="Q13" s="13">
        <v>0</v>
      </c>
      <c r="R13" s="13" t="str">
        <f t="shared" si="2"/>
        <v>No Procede Inscripcion</v>
      </c>
      <c r="S13" s="13"/>
      <c r="T13" s="13"/>
      <c r="U13" s="13" t="s">
        <v>851</v>
      </c>
      <c r="V13" s="13" t="s">
        <v>220</v>
      </c>
    </row>
    <row r="14" spans="1:22" s="14" customFormat="1" ht="67.5" x14ac:dyDescent="0.2">
      <c r="A14" s="59">
        <v>11</v>
      </c>
      <c r="B14" s="13" t="s">
        <v>655</v>
      </c>
      <c r="C14" s="13" t="str">
        <f>VLOOKUP(B14,[1]SAC!13:1049,2,0)</f>
        <v>BASTIDAS, WILLIAM JAVIER</v>
      </c>
      <c r="D14" s="13">
        <f>VLOOKUP(B14,[1]SAC!13:1049,3,0)</f>
        <v>87062080</v>
      </c>
      <c r="E14" s="25" t="s">
        <v>138</v>
      </c>
      <c r="F14" s="25" t="s">
        <v>139</v>
      </c>
      <c r="G14" s="24" t="s">
        <v>775</v>
      </c>
      <c r="H14" s="24" t="s">
        <v>208</v>
      </c>
      <c r="I14" s="24" t="s">
        <v>208</v>
      </c>
      <c r="J14" s="13" t="str">
        <f t="shared" si="0"/>
        <v>Aplica Area</v>
      </c>
      <c r="K14" s="25" t="s">
        <v>209</v>
      </c>
      <c r="L14" s="24">
        <v>34</v>
      </c>
      <c r="M14" s="13">
        <v>3</v>
      </c>
      <c r="N14" s="13">
        <v>1</v>
      </c>
      <c r="O14" s="13">
        <v>20</v>
      </c>
      <c r="P14" s="13" t="str">
        <f t="shared" si="1"/>
        <v>Aplica Permanencia</v>
      </c>
      <c r="Q14" s="13">
        <v>17</v>
      </c>
      <c r="R14" s="13" t="str">
        <f t="shared" si="2"/>
        <v>Inscrito Proceso</v>
      </c>
      <c r="S14" s="13"/>
      <c r="T14" s="13" t="s">
        <v>142</v>
      </c>
      <c r="U14" s="13" t="s">
        <v>852</v>
      </c>
      <c r="V14" s="13" t="s">
        <v>145</v>
      </c>
    </row>
    <row r="15" spans="1:22" s="14" customFormat="1" ht="81" x14ac:dyDescent="0.2">
      <c r="A15" s="59">
        <v>12</v>
      </c>
      <c r="B15" s="13" t="s">
        <v>649</v>
      </c>
      <c r="C15" s="13" t="str">
        <f>VLOOKUP(B15,[1]SAC!14:1050,2,0)</f>
        <v>VILLAVICENCIO CABRERA, FLOR</v>
      </c>
      <c r="D15" s="13">
        <f>VLOOKUP(B15,[1]SAC!14:1050,3,0)</f>
        <v>59834314</v>
      </c>
      <c r="E15" s="25" t="s">
        <v>138</v>
      </c>
      <c r="F15" s="25" t="s">
        <v>139</v>
      </c>
      <c r="G15" s="24" t="s">
        <v>776</v>
      </c>
      <c r="H15" s="24" t="s">
        <v>208</v>
      </c>
      <c r="I15" s="24" t="s">
        <v>208</v>
      </c>
      <c r="J15" s="13" t="str">
        <f t="shared" si="0"/>
        <v>Aplica Area</v>
      </c>
      <c r="K15" s="25" t="s">
        <v>213</v>
      </c>
      <c r="L15" s="24">
        <v>41</v>
      </c>
      <c r="M15" s="13">
        <v>1</v>
      </c>
      <c r="N15" s="13">
        <v>7</v>
      </c>
      <c r="O15" s="13">
        <v>0</v>
      </c>
      <c r="P15" s="13" t="str">
        <f t="shared" si="1"/>
        <v>No Aplica Permanencia</v>
      </c>
      <c r="Q15" s="13">
        <v>30</v>
      </c>
      <c r="R15" s="13" t="str">
        <f t="shared" si="2"/>
        <v>No Procede Inscripcion</v>
      </c>
      <c r="S15" s="13"/>
      <c r="T15" s="13"/>
      <c r="U15" s="13" t="s">
        <v>853</v>
      </c>
      <c r="V15" s="13" t="s">
        <v>220</v>
      </c>
    </row>
    <row r="16" spans="1:22" s="14" customFormat="1" ht="67.5" x14ac:dyDescent="0.2">
      <c r="A16" s="59">
        <v>13</v>
      </c>
      <c r="B16" s="13" t="s">
        <v>699</v>
      </c>
      <c r="C16" s="13" t="str">
        <f>VLOOKUP(B16,[1]SAC!15:1051,2,0)</f>
        <v>VELASCO, MARIO EUGENIO</v>
      </c>
      <c r="D16" s="13">
        <f>VLOOKUP(B16,[1]SAC!15:1051,3,0)</f>
        <v>98379184</v>
      </c>
      <c r="E16" s="25" t="s">
        <v>138</v>
      </c>
      <c r="F16" s="25" t="s">
        <v>139</v>
      </c>
      <c r="G16" s="24" t="s">
        <v>730</v>
      </c>
      <c r="H16" s="24" t="s">
        <v>208</v>
      </c>
      <c r="I16" s="24" t="s">
        <v>208</v>
      </c>
      <c r="J16" s="13" t="str">
        <f t="shared" si="0"/>
        <v>Aplica Area</v>
      </c>
      <c r="K16" s="25" t="s">
        <v>441</v>
      </c>
      <c r="L16" s="24">
        <v>0</v>
      </c>
      <c r="M16" s="13">
        <v>11</v>
      </c>
      <c r="N16" s="13">
        <v>1</v>
      </c>
      <c r="O16" s="13">
        <v>4</v>
      </c>
      <c r="P16" s="13" t="str">
        <f t="shared" si="1"/>
        <v>Aplica Permanencia</v>
      </c>
      <c r="Q16" s="13">
        <v>55</v>
      </c>
      <c r="R16" s="13" t="str">
        <f t="shared" si="2"/>
        <v>Inscrito Proceso</v>
      </c>
      <c r="S16" s="13"/>
      <c r="T16" s="13"/>
      <c r="U16" s="13" t="s">
        <v>854</v>
      </c>
      <c r="V16" s="13" t="s">
        <v>220</v>
      </c>
    </row>
    <row r="17" spans="1:22" s="14" customFormat="1" ht="121.5" x14ac:dyDescent="0.2">
      <c r="A17" s="59">
        <v>14</v>
      </c>
      <c r="B17" s="13" t="s">
        <v>604</v>
      </c>
      <c r="C17" s="13" t="str">
        <f>VLOOKUP(B17,[1]SAC!16:1052,2,0)</f>
        <v>HERRERA ERAZO, ALVARO EFRAIN</v>
      </c>
      <c r="D17" s="13">
        <f>VLOOKUP(B17,[1]SAC!16:1052,3,0)</f>
        <v>87715417</v>
      </c>
      <c r="E17" s="25" t="s">
        <v>138</v>
      </c>
      <c r="F17" s="25" t="s">
        <v>139</v>
      </c>
      <c r="G17" s="24" t="s">
        <v>777</v>
      </c>
      <c r="H17" s="24" t="s">
        <v>208</v>
      </c>
      <c r="I17" s="24" t="s">
        <v>208</v>
      </c>
      <c r="J17" s="13" t="str">
        <f t="shared" si="0"/>
        <v>Aplica Area</v>
      </c>
      <c r="K17" s="25" t="s">
        <v>437</v>
      </c>
      <c r="L17" s="24">
        <v>43</v>
      </c>
      <c r="M17" s="13">
        <v>0</v>
      </c>
      <c r="N17" s="13">
        <v>0</v>
      </c>
      <c r="O17" s="13">
        <v>0</v>
      </c>
      <c r="P17" s="13" t="str">
        <f t="shared" si="1"/>
        <v>No Aplica Permanencia</v>
      </c>
      <c r="Q17" s="13">
        <v>44</v>
      </c>
      <c r="R17" s="13" t="str">
        <f t="shared" si="2"/>
        <v>No Procede Inscripcion</v>
      </c>
      <c r="S17" s="13"/>
      <c r="T17" s="13"/>
      <c r="U17" s="13" t="s">
        <v>855</v>
      </c>
      <c r="V17" s="13" t="s">
        <v>220</v>
      </c>
    </row>
    <row r="18" spans="1:22" s="14" customFormat="1" ht="67.5" x14ac:dyDescent="0.2">
      <c r="A18" s="59">
        <v>15</v>
      </c>
      <c r="B18" s="13" t="s">
        <v>592</v>
      </c>
      <c r="C18" s="13" t="str">
        <f>VLOOKUP(B18,[1]SAC!17:1053,2,0)</f>
        <v>VELASCO BENAVIDES, MARIA DEL ROSARIO</v>
      </c>
      <c r="D18" s="13">
        <f>VLOOKUP(B18,[1]SAC!17:1053,3,0)</f>
        <v>27175489</v>
      </c>
      <c r="E18" s="25" t="s">
        <v>138</v>
      </c>
      <c r="F18" s="25" t="s">
        <v>139</v>
      </c>
      <c r="G18" s="24" t="s">
        <v>778</v>
      </c>
      <c r="H18" s="24" t="s">
        <v>208</v>
      </c>
      <c r="I18" s="24" t="s">
        <v>208</v>
      </c>
      <c r="J18" s="13" t="str">
        <f t="shared" si="0"/>
        <v>Aplica Area</v>
      </c>
      <c r="K18" s="25" t="s">
        <v>213</v>
      </c>
      <c r="L18" s="24">
        <v>45</v>
      </c>
      <c r="M18" s="13">
        <v>14</v>
      </c>
      <c r="N18" s="13">
        <v>2</v>
      </c>
      <c r="O18" s="13">
        <v>17</v>
      </c>
      <c r="P18" s="13" t="str">
        <f t="shared" si="1"/>
        <v>Aplica Permanencia</v>
      </c>
      <c r="Q18" s="13">
        <v>33</v>
      </c>
      <c r="R18" s="13" t="str">
        <f t="shared" si="2"/>
        <v>Inscrito Proceso</v>
      </c>
      <c r="S18" s="13"/>
      <c r="T18" s="13"/>
      <c r="U18" s="13" t="s">
        <v>856</v>
      </c>
      <c r="V18" s="13" t="s">
        <v>220</v>
      </c>
    </row>
    <row r="19" spans="1:22" s="14" customFormat="1" ht="27" x14ac:dyDescent="0.2">
      <c r="A19" s="59">
        <v>16</v>
      </c>
      <c r="B19" s="13" t="s">
        <v>586</v>
      </c>
      <c r="C19" s="13" t="str">
        <f>VLOOKUP(B19,[1]SAC!18:1054,2,0)</f>
        <v>NARVAEZ ARTEAGA, CARLOS  GERMAN</v>
      </c>
      <c r="D19" s="13">
        <f>VLOOKUP(B19,[1]SAC!18:1054,3,0)</f>
        <v>98390292</v>
      </c>
      <c r="E19" s="25" t="s">
        <v>138</v>
      </c>
      <c r="F19" s="25" t="s">
        <v>443</v>
      </c>
      <c r="G19" s="24" t="s">
        <v>779</v>
      </c>
      <c r="H19" s="24" t="s">
        <v>208</v>
      </c>
      <c r="I19" s="24" t="s">
        <v>208</v>
      </c>
      <c r="J19" s="13" t="str">
        <f t="shared" si="0"/>
        <v>Aplica Area</v>
      </c>
      <c r="K19" s="25" t="s">
        <v>780</v>
      </c>
      <c r="L19" s="24">
        <v>42</v>
      </c>
      <c r="M19" s="13">
        <v>2</v>
      </c>
      <c r="N19" s="13">
        <v>1</v>
      </c>
      <c r="O19" s="13">
        <v>21</v>
      </c>
      <c r="P19" s="13" t="str">
        <f t="shared" si="1"/>
        <v>Aplica Permanencia</v>
      </c>
      <c r="Q19" s="13">
        <v>24</v>
      </c>
      <c r="R19" s="13" t="str">
        <f t="shared" si="2"/>
        <v>Inscrito Proceso</v>
      </c>
      <c r="S19" s="13"/>
      <c r="T19" s="13" t="s">
        <v>205</v>
      </c>
      <c r="U19" s="13" t="s">
        <v>857</v>
      </c>
      <c r="V19" s="13" t="s">
        <v>220</v>
      </c>
    </row>
    <row r="20" spans="1:22" s="14" customFormat="1" ht="88.9" customHeight="1" x14ac:dyDescent="0.2">
      <c r="A20" s="59">
        <v>17</v>
      </c>
      <c r="B20" s="13" t="s">
        <v>535</v>
      </c>
      <c r="C20" s="13" t="str">
        <f>VLOOKUP(B20,[1]SAC!20:1056,2,0)</f>
        <v>SANTACRUZ BUESAQUILLO, BRIGIT LORENA</v>
      </c>
      <c r="D20" s="13">
        <f>VLOOKUP(B20,[1]SAC!20:1056,3,0)</f>
        <v>1085246853</v>
      </c>
      <c r="E20" s="25" t="s">
        <v>138</v>
      </c>
      <c r="F20" s="25" t="s">
        <v>131</v>
      </c>
      <c r="G20" s="24" t="s">
        <v>781</v>
      </c>
      <c r="H20" s="24" t="s">
        <v>208</v>
      </c>
      <c r="I20" s="24" t="s">
        <v>208</v>
      </c>
      <c r="J20" s="13" t="str">
        <f t="shared" si="0"/>
        <v>Aplica Area</v>
      </c>
      <c r="K20" s="25" t="s">
        <v>213</v>
      </c>
      <c r="L20" s="24">
        <v>0</v>
      </c>
      <c r="M20" s="13">
        <v>0</v>
      </c>
      <c r="N20" s="13">
        <v>0</v>
      </c>
      <c r="O20" s="13">
        <v>0</v>
      </c>
      <c r="P20" s="13" t="str">
        <f t="shared" si="1"/>
        <v>No Aplica Permanencia</v>
      </c>
      <c r="Q20" s="13">
        <v>112</v>
      </c>
      <c r="R20" s="13" t="str">
        <f t="shared" si="2"/>
        <v>No Procede Inscripcion</v>
      </c>
      <c r="S20" s="13"/>
      <c r="T20" s="13"/>
      <c r="U20" s="13" t="s">
        <v>858</v>
      </c>
      <c r="V20" s="13" t="s">
        <v>220</v>
      </c>
    </row>
    <row r="21" spans="1:22" s="14" customFormat="1" ht="81" x14ac:dyDescent="0.2">
      <c r="A21" s="59">
        <v>18</v>
      </c>
      <c r="B21" s="13" t="s">
        <v>506</v>
      </c>
      <c r="C21" s="13" t="str">
        <f>VLOOKUP(B21,[1]SAC!21:1057,2,0)</f>
        <v>BASANTE CASTELLANO, LUCY ARELIZ</v>
      </c>
      <c r="D21" s="13">
        <f>VLOOKUP(B21,[1]SAC!21:1057,3,0)</f>
        <v>27087526</v>
      </c>
      <c r="E21" s="25" t="s">
        <v>138</v>
      </c>
      <c r="F21" s="25" t="s">
        <v>131</v>
      </c>
      <c r="G21" s="24" t="s">
        <v>782</v>
      </c>
      <c r="H21" s="24" t="s">
        <v>208</v>
      </c>
      <c r="I21" s="24" t="s">
        <v>208</v>
      </c>
      <c r="J21" s="13" t="str">
        <f t="shared" si="0"/>
        <v>Aplica Area</v>
      </c>
      <c r="K21" s="25" t="s">
        <v>213</v>
      </c>
      <c r="L21" s="24">
        <v>40</v>
      </c>
      <c r="M21" s="13">
        <v>0</v>
      </c>
      <c r="N21" s="13">
        <v>0</v>
      </c>
      <c r="O21" s="13">
        <v>0</v>
      </c>
      <c r="P21" s="13" t="str">
        <f t="shared" si="1"/>
        <v>No Aplica Permanencia</v>
      </c>
      <c r="Q21" s="13">
        <v>35</v>
      </c>
      <c r="R21" s="13" t="str">
        <f t="shared" si="2"/>
        <v>No Procede Inscripcion</v>
      </c>
      <c r="S21" s="13"/>
      <c r="T21" s="13"/>
      <c r="U21" s="13" t="s">
        <v>859</v>
      </c>
      <c r="V21" s="13" t="s">
        <v>220</v>
      </c>
    </row>
    <row r="22" spans="1:22" s="14" customFormat="1" ht="40.5" x14ac:dyDescent="0.2">
      <c r="A22" s="59">
        <v>19</v>
      </c>
      <c r="B22" s="13" t="s">
        <v>500</v>
      </c>
      <c r="C22" s="13" t="str">
        <f>VLOOKUP(B22,[1]SAC!22:1058,2,0)</f>
        <v>YELA VELASCO, DIEGO ARMANDO</v>
      </c>
      <c r="D22" s="13">
        <f>VLOOKUP(B22,[1]SAC!22:1058,3,0)</f>
        <v>1085908612</v>
      </c>
      <c r="E22" s="25" t="s">
        <v>138</v>
      </c>
      <c r="F22" s="25" t="s">
        <v>148</v>
      </c>
      <c r="G22" s="24" t="s">
        <v>783</v>
      </c>
      <c r="H22" s="24" t="s">
        <v>208</v>
      </c>
      <c r="I22" s="24" t="s">
        <v>208</v>
      </c>
      <c r="J22" s="13" t="str">
        <f t="shared" si="0"/>
        <v>Aplica Area</v>
      </c>
      <c r="K22" s="25" t="s">
        <v>213</v>
      </c>
      <c r="L22" s="24">
        <v>50</v>
      </c>
      <c r="M22" s="13">
        <v>0</v>
      </c>
      <c r="N22" s="13">
        <v>0</v>
      </c>
      <c r="O22" s="13">
        <v>0</v>
      </c>
      <c r="P22" s="13" t="str">
        <f t="shared" si="1"/>
        <v>No Aplica Permanencia</v>
      </c>
      <c r="Q22" s="13">
        <v>19</v>
      </c>
      <c r="R22" s="13" t="str">
        <f t="shared" si="2"/>
        <v>No Procede Inscripcion</v>
      </c>
      <c r="S22" s="13"/>
      <c r="T22" s="13"/>
      <c r="U22" s="13" t="s">
        <v>797</v>
      </c>
      <c r="V22" s="13" t="s">
        <v>220</v>
      </c>
    </row>
    <row r="23" spans="1:22" s="14" customFormat="1" ht="27" x14ac:dyDescent="0.2">
      <c r="A23" s="59">
        <v>20</v>
      </c>
      <c r="B23" s="13" t="s">
        <v>485</v>
      </c>
      <c r="C23" s="13" t="str">
        <f>VLOOKUP(B23,[1]SAC!23:1059,2,0)</f>
        <v>RUALES CORAL, GUILLERMO HECTOR</v>
      </c>
      <c r="D23" s="13">
        <f>VLOOKUP(B23,[1]SAC!23:1059,3,0)</f>
        <v>98380898</v>
      </c>
      <c r="E23" s="25" t="s">
        <v>138</v>
      </c>
      <c r="F23" s="25" t="s">
        <v>131</v>
      </c>
      <c r="G23" s="24" t="s">
        <v>733</v>
      </c>
      <c r="H23" s="24" t="s">
        <v>208</v>
      </c>
      <c r="I23" s="24" t="s">
        <v>208</v>
      </c>
      <c r="J23" s="13" t="str">
        <f t="shared" si="0"/>
        <v>Aplica Area</v>
      </c>
      <c r="K23" s="25" t="s">
        <v>213</v>
      </c>
      <c r="L23" s="24">
        <v>47</v>
      </c>
      <c r="M23" s="13">
        <v>16</v>
      </c>
      <c r="N23" s="13">
        <v>1</v>
      </c>
      <c r="O23" s="13">
        <v>18</v>
      </c>
      <c r="P23" s="13" t="str">
        <f t="shared" si="1"/>
        <v>Aplica Permanencia</v>
      </c>
      <c r="Q23" s="13">
        <v>46</v>
      </c>
      <c r="R23" s="13" t="str">
        <f t="shared" si="2"/>
        <v>Inscrito Proceso</v>
      </c>
      <c r="S23" s="13"/>
      <c r="T23" s="13"/>
      <c r="U23" s="13" t="s">
        <v>860</v>
      </c>
      <c r="V23" s="13" t="s">
        <v>220</v>
      </c>
    </row>
    <row r="24" spans="1:22" s="14" customFormat="1" ht="67.150000000000006" customHeight="1" x14ac:dyDescent="0.2">
      <c r="A24" s="59">
        <v>21</v>
      </c>
      <c r="B24" s="13" t="s">
        <v>472</v>
      </c>
      <c r="C24" s="13" t="str">
        <f>VLOOKUP(B24,[1]SAC!24:1060,2,0)</f>
        <v>DELGADO MAIGUAL, LUIS ANDRES</v>
      </c>
      <c r="D24" s="13">
        <f>VLOOKUP(B24,[1]SAC!24:1060,3,0)</f>
        <v>13071158</v>
      </c>
      <c r="E24" s="25" t="s">
        <v>138</v>
      </c>
      <c r="F24" s="25" t="s">
        <v>131</v>
      </c>
      <c r="G24" s="24" t="s">
        <v>782</v>
      </c>
      <c r="H24" s="24" t="s">
        <v>208</v>
      </c>
      <c r="I24" s="24" t="s">
        <v>208</v>
      </c>
      <c r="J24" s="13" t="str">
        <f t="shared" si="0"/>
        <v>Aplica Area</v>
      </c>
      <c r="K24" s="25" t="s">
        <v>213</v>
      </c>
      <c r="L24" s="24">
        <v>0</v>
      </c>
      <c r="M24" s="13">
        <v>3</v>
      </c>
      <c r="N24" s="13">
        <v>3</v>
      </c>
      <c r="O24" s="13">
        <v>3</v>
      </c>
      <c r="P24" s="13" t="str">
        <f t="shared" si="1"/>
        <v>Aplica Permanencia</v>
      </c>
      <c r="Q24" s="13">
        <v>47</v>
      </c>
      <c r="R24" s="13" t="str">
        <f t="shared" si="2"/>
        <v>Inscrito Proceso</v>
      </c>
      <c r="S24" s="13"/>
      <c r="T24" s="13"/>
      <c r="U24" s="13" t="s">
        <v>861</v>
      </c>
      <c r="V24" s="13" t="s">
        <v>145</v>
      </c>
    </row>
  </sheetData>
  <sheetProtection password="92A9" sheet="1" formatCells="0" formatColumns="0" formatRows="0" insertColumns="0" insertRows="0" insertHyperlinks="0" deleteColumns="0" deleteRows="0" sort="0" autoFilter="0" pivotTables="0"/>
  <mergeCells count="21">
    <mergeCell ref="A1:V1"/>
    <mergeCell ref="L2:L3"/>
    <mergeCell ref="A2:A3"/>
    <mergeCell ref="B2:B3"/>
    <mergeCell ref="C2:C3"/>
    <mergeCell ref="D2:D3"/>
    <mergeCell ref="E2:E3"/>
    <mergeCell ref="F2:F3"/>
    <mergeCell ref="G2:G3"/>
    <mergeCell ref="H2:H3"/>
    <mergeCell ref="I2:I3"/>
    <mergeCell ref="J2:J3"/>
    <mergeCell ref="K2:K3"/>
    <mergeCell ref="U2:U3"/>
    <mergeCell ref="V2:V3"/>
    <mergeCell ref="M2:O2"/>
    <mergeCell ref="P2:P3"/>
    <mergeCell ref="Q2:Q3"/>
    <mergeCell ref="R2:R3"/>
    <mergeCell ref="S2:S3"/>
    <mergeCell ref="T2:T3"/>
  </mergeCells>
  <conditionalFormatting sqref="J8:J14 J17:J20">
    <cfRule type="containsText" dxfId="457" priority="146" operator="containsText" text="No Aplica Area">
      <formula>NOT(ISERROR(SEARCH("No Aplica Area",J8)))</formula>
    </cfRule>
  </conditionalFormatting>
  <conditionalFormatting sqref="P8:P14 P17:P20">
    <cfRule type="containsText" dxfId="456" priority="144" operator="containsText" text="No Aplica Permanencia">
      <formula>NOT(ISERROR(SEARCH("No Aplica Permanencia",P8)))</formula>
    </cfRule>
    <cfRule type="containsText" dxfId="455" priority="145" operator="containsText" text="No Aplica Area">
      <formula>NOT(ISERROR(SEARCH("No Aplica Area",P8)))</formula>
    </cfRule>
  </conditionalFormatting>
  <conditionalFormatting sqref="R8:R14 R17:R20">
    <cfRule type="containsText" dxfId="454" priority="143" operator="containsText" text="No Procede Inscripcion">
      <formula>NOT(ISERROR(SEARCH("No Procede Inscripcion",R8)))</formula>
    </cfRule>
  </conditionalFormatting>
  <conditionalFormatting sqref="V8:V14 V20">
    <cfRule type="containsText" dxfId="453" priority="88" operator="containsText" text="No Procede Inscricion, como tampoco estudios de criterios">
      <formula>NOT(ISERROR(SEARCH("No Procede Inscricion, como tampoco estudios de criterios",V8)))</formula>
    </cfRule>
    <cfRule type="containsText" dxfId="452" priority="93" operator="containsText" text="NoCumple Criterios Para Traslado">
      <formula>NOT(ISERROR(SEARCH("NoCumple Criterios Para Traslado",V8)))</formula>
    </cfRule>
  </conditionalFormatting>
  <conditionalFormatting sqref="V8:V14 V20">
    <cfRule type="containsText" dxfId="451" priority="89" operator="containsText" text="No cumple con los criterios de traslado">
      <formula>NOT(ISERROR(SEARCH("No cumple con los criterios de traslado",V8)))</formula>
    </cfRule>
    <cfRule type="containsText" dxfId="450" priority="90" operator="containsText" text="No cumple con los criterios de Traslado">
      <formula>NOT(ISERROR(SEARCH("No cumple con los criterios de Traslado",V8)))</formula>
    </cfRule>
    <cfRule type="containsText" dxfId="449" priority="91" operator="containsText" text="No Cumple Criterios Para Traslado">
      <formula>NOT(ISERROR(SEARCH("No Cumple Criterios Para Traslado",V8)))</formula>
    </cfRule>
    <cfRule type="containsText" dxfId="448" priority="92" operator="containsText" text="No Cumple Requisitos Para Traslado">
      <formula>NOT(ISERROR(SEARCH("No Cumple Requisitos Para Traslado",V8)))</formula>
    </cfRule>
    <cfRule type="containsText" dxfId="447" priority="94" operator="containsText" text="No Cumple Criterios de Traslado">
      <formula>NOT(ISERROR(SEARCH("No Cumple Criterios de Traslado",V8)))</formula>
    </cfRule>
  </conditionalFormatting>
  <conditionalFormatting sqref="V4">
    <cfRule type="containsText" dxfId="446" priority="74" operator="containsText" text="No Procede Inscricion, como tampoco estudios de criterios">
      <formula>NOT(ISERROR(SEARCH("No Procede Inscricion, como tampoco estudios de criterios",V4)))</formula>
    </cfRule>
    <cfRule type="containsText" dxfId="445" priority="79" operator="containsText" text="NoCumple Criterios Para Traslado">
      <formula>NOT(ISERROR(SEARCH("NoCumple Criterios Para Traslado",V4)))</formula>
    </cfRule>
  </conditionalFormatting>
  <conditionalFormatting sqref="V4">
    <cfRule type="containsText" dxfId="444" priority="75" operator="containsText" text="No cumple con los criterios de traslado">
      <formula>NOT(ISERROR(SEARCH("No cumple con los criterios de traslado",V4)))</formula>
    </cfRule>
    <cfRule type="containsText" dxfId="443" priority="76" operator="containsText" text="No cumple con los criterios de Traslado">
      <formula>NOT(ISERROR(SEARCH("No cumple con los criterios de Traslado",V4)))</formula>
    </cfRule>
    <cfRule type="containsText" dxfId="442" priority="77" operator="containsText" text="No Cumple Criterios Para Traslado">
      <formula>NOT(ISERROR(SEARCH("No Cumple Criterios Para Traslado",V4)))</formula>
    </cfRule>
    <cfRule type="containsText" dxfId="441" priority="78" operator="containsText" text="No Cumple Requisitos Para Traslado">
      <formula>NOT(ISERROR(SEARCH("No Cumple Requisitos Para Traslado",V4)))</formula>
    </cfRule>
    <cfRule type="containsText" dxfId="440" priority="80" operator="containsText" text="No Cumple Criterios de Traslado">
      <formula>NOT(ISERROR(SEARCH("No Cumple Criterios de Traslado",V4)))</formula>
    </cfRule>
  </conditionalFormatting>
  <conditionalFormatting sqref="J7">
    <cfRule type="containsText" dxfId="439" priority="73" operator="containsText" text="No Aplica Area">
      <formula>NOT(ISERROR(SEARCH("No Aplica Area",J7)))</formula>
    </cfRule>
  </conditionalFormatting>
  <conditionalFormatting sqref="P7">
    <cfRule type="containsText" dxfId="438" priority="71" operator="containsText" text="No Aplica Permanencia">
      <formula>NOT(ISERROR(SEARCH("No Aplica Permanencia",P7)))</formula>
    </cfRule>
    <cfRule type="containsText" dxfId="437" priority="72" operator="containsText" text="No Aplica Area">
      <formula>NOT(ISERROR(SEARCH("No Aplica Area",P7)))</formula>
    </cfRule>
  </conditionalFormatting>
  <conditionalFormatting sqref="R7">
    <cfRule type="containsText" dxfId="436" priority="70" operator="containsText" text="No Procede Inscripcion">
      <formula>NOT(ISERROR(SEARCH("No Procede Inscripcion",R7)))</formula>
    </cfRule>
  </conditionalFormatting>
  <conditionalFormatting sqref="V7">
    <cfRule type="containsText" dxfId="435" priority="63" operator="containsText" text="No Procede Inscricion, como tampoco estudios de criterios">
      <formula>NOT(ISERROR(SEARCH("No Procede Inscricion, como tampoco estudios de criterios",V7)))</formula>
    </cfRule>
    <cfRule type="containsText" dxfId="434" priority="68" operator="containsText" text="NoCumple Criterios Para Traslado">
      <formula>NOT(ISERROR(SEARCH("NoCumple Criterios Para Traslado",V7)))</formula>
    </cfRule>
  </conditionalFormatting>
  <conditionalFormatting sqref="V7">
    <cfRule type="containsText" dxfId="433" priority="64" operator="containsText" text="No cumple con los criterios de traslado">
      <formula>NOT(ISERROR(SEARCH("No cumple con los criterios de traslado",V7)))</formula>
    </cfRule>
    <cfRule type="containsText" dxfId="432" priority="65" operator="containsText" text="No cumple con los criterios de Traslado">
      <formula>NOT(ISERROR(SEARCH("No cumple con los criterios de Traslado",V7)))</formula>
    </cfRule>
    <cfRule type="containsText" dxfId="431" priority="66" operator="containsText" text="No Cumple Criterios Para Traslado">
      <formula>NOT(ISERROR(SEARCH("No Cumple Criterios Para Traslado",V7)))</formula>
    </cfRule>
    <cfRule type="containsText" dxfId="430" priority="67" operator="containsText" text="No Cumple Requisitos Para Traslado">
      <formula>NOT(ISERROR(SEARCH("No Cumple Requisitos Para Traslado",V7)))</formula>
    </cfRule>
    <cfRule type="containsText" dxfId="429" priority="69" operator="containsText" text="No Cumple Criterios de Traslado">
      <formula>NOT(ISERROR(SEARCH("No Cumple Criterios de Traslado",V7)))</formula>
    </cfRule>
  </conditionalFormatting>
  <conditionalFormatting sqref="J15">
    <cfRule type="containsText" dxfId="428" priority="62" operator="containsText" text="No Aplica Area">
      <formula>NOT(ISERROR(SEARCH("No Aplica Area",J15)))</formula>
    </cfRule>
  </conditionalFormatting>
  <conditionalFormatting sqref="P15">
    <cfRule type="containsText" dxfId="427" priority="60" operator="containsText" text="No Aplica Permanencia">
      <formula>NOT(ISERROR(SEARCH("No Aplica Permanencia",P15)))</formula>
    </cfRule>
    <cfRule type="containsText" dxfId="426" priority="61" operator="containsText" text="No Aplica Area">
      <formula>NOT(ISERROR(SEARCH("No Aplica Area",P15)))</formula>
    </cfRule>
  </conditionalFormatting>
  <conditionalFormatting sqref="R15">
    <cfRule type="containsText" dxfId="425" priority="59" operator="containsText" text="No Procede Inscripcion">
      <formula>NOT(ISERROR(SEARCH("No Procede Inscripcion",R15)))</formula>
    </cfRule>
  </conditionalFormatting>
  <conditionalFormatting sqref="V15">
    <cfRule type="containsText" dxfId="424" priority="52" operator="containsText" text="No Procede Inscricion, como tampoco estudios de criterios">
      <formula>NOT(ISERROR(SEARCH("No Procede Inscricion, como tampoco estudios de criterios",V15)))</formula>
    </cfRule>
    <cfRule type="containsText" dxfId="423" priority="57" operator="containsText" text="NoCumple Criterios Para Traslado">
      <formula>NOT(ISERROR(SEARCH("NoCumple Criterios Para Traslado",V15)))</formula>
    </cfRule>
  </conditionalFormatting>
  <conditionalFormatting sqref="V15">
    <cfRule type="containsText" dxfId="422" priority="53" operator="containsText" text="No cumple con los criterios de traslado">
      <formula>NOT(ISERROR(SEARCH("No cumple con los criterios de traslado",V15)))</formula>
    </cfRule>
    <cfRule type="containsText" dxfId="421" priority="54" operator="containsText" text="No cumple con los criterios de Traslado">
      <formula>NOT(ISERROR(SEARCH("No cumple con los criterios de Traslado",V15)))</formula>
    </cfRule>
    <cfRule type="containsText" dxfId="420" priority="55" operator="containsText" text="No Cumple Criterios Para Traslado">
      <formula>NOT(ISERROR(SEARCH("No Cumple Criterios Para Traslado",V15)))</formula>
    </cfRule>
    <cfRule type="containsText" dxfId="419" priority="56" operator="containsText" text="No Cumple Requisitos Para Traslado">
      <formula>NOT(ISERROR(SEARCH("No Cumple Requisitos Para Traslado",V15)))</formula>
    </cfRule>
    <cfRule type="containsText" dxfId="418" priority="58" operator="containsText" text="No Cumple Criterios de Traslado">
      <formula>NOT(ISERROR(SEARCH("No Cumple Criterios de Traslado",V15)))</formula>
    </cfRule>
  </conditionalFormatting>
  <conditionalFormatting sqref="J16">
    <cfRule type="containsText" dxfId="417" priority="51" operator="containsText" text="No Aplica Area">
      <formula>NOT(ISERROR(SEARCH("No Aplica Area",J16)))</formula>
    </cfRule>
  </conditionalFormatting>
  <conditionalFormatting sqref="P16">
    <cfRule type="containsText" dxfId="416" priority="49" operator="containsText" text="No Aplica Permanencia">
      <formula>NOT(ISERROR(SEARCH("No Aplica Permanencia",P16)))</formula>
    </cfRule>
    <cfRule type="containsText" dxfId="415" priority="50" operator="containsText" text="No Aplica Area">
      <formula>NOT(ISERROR(SEARCH("No Aplica Area",P16)))</formula>
    </cfRule>
  </conditionalFormatting>
  <conditionalFormatting sqref="R16">
    <cfRule type="containsText" dxfId="414" priority="48" operator="containsText" text="No Procede Inscripcion">
      <formula>NOT(ISERROR(SEARCH("No Procede Inscripcion",R16)))</formula>
    </cfRule>
  </conditionalFormatting>
  <conditionalFormatting sqref="V16">
    <cfRule type="containsText" dxfId="413" priority="41" operator="containsText" text="No Procede Inscricion, como tampoco estudios de criterios">
      <formula>NOT(ISERROR(SEARCH("No Procede Inscricion, como tampoco estudios de criterios",V16)))</formula>
    </cfRule>
    <cfRule type="containsText" dxfId="412" priority="46" operator="containsText" text="NoCumple Criterios Para Traslado">
      <formula>NOT(ISERROR(SEARCH("NoCumple Criterios Para Traslado",V16)))</formula>
    </cfRule>
  </conditionalFormatting>
  <conditionalFormatting sqref="V16">
    <cfRule type="containsText" dxfId="411" priority="42" operator="containsText" text="No cumple con los criterios de traslado">
      <formula>NOT(ISERROR(SEARCH("No cumple con los criterios de traslado",V16)))</formula>
    </cfRule>
    <cfRule type="containsText" dxfId="410" priority="43" operator="containsText" text="No cumple con los criterios de Traslado">
      <formula>NOT(ISERROR(SEARCH("No cumple con los criterios de Traslado",V16)))</formula>
    </cfRule>
    <cfRule type="containsText" dxfId="409" priority="44" operator="containsText" text="No Cumple Criterios Para Traslado">
      <formula>NOT(ISERROR(SEARCH("No Cumple Criterios Para Traslado",V16)))</formula>
    </cfRule>
    <cfRule type="containsText" dxfId="408" priority="45" operator="containsText" text="No Cumple Requisitos Para Traslado">
      <formula>NOT(ISERROR(SEARCH("No Cumple Requisitos Para Traslado",V16)))</formula>
    </cfRule>
    <cfRule type="containsText" dxfId="407" priority="47" operator="containsText" text="No Cumple Criterios de Traslado">
      <formula>NOT(ISERROR(SEARCH("No Cumple Criterios de Traslado",V16)))</formula>
    </cfRule>
  </conditionalFormatting>
  <conditionalFormatting sqref="V17">
    <cfRule type="containsText" dxfId="406" priority="30" operator="containsText" text="No Procede Inscricion, como tampoco estudios de criterios">
      <formula>NOT(ISERROR(SEARCH("No Procede Inscricion, como tampoco estudios de criterios",V17)))</formula>
    </cfRule>
    <cfRule type="containsText" dxfId="405" priority="35" operator="containsText" text="NoCumple Criterios Para Traslado">
      <formula>NOT(ISERROR(SEARCH("NoCumple Criterios Para Traslado",V17)))</formula>
    </cfRule>
  </conditionalFormatting>
  <conditionalFormatting sqref="V17">
    <cfRule type="containsText" dxfId="404" priority="31" operator="containsText" text="No cumple con los criterios de traslado">
      <formula>NOT(ISERROR(SEARCH("No cumple con los criterios de traslado",V17)))</formula>
    </cfRule>
    <cfRule type="containsText" dxfId="403" priority="32" operator="containsText" text="No cumple con los criterios de Traslado">
      <formula>NOT(ISERROR(SEARCH("No cumple con los criterios de Traslado",V17)))</formula>
    </cfRule>
    <cfRule type="containsText" dxfId="402" priority="33" operator="containsText" text="No Cumple Criterios Para Traslado">
      <formula>NOT(ISERROR(SEARCH("No Cumple Criterios Para Traslado",V17)))</formula>
    </cfRule>
    <cfRule type="containsText" dxfId="401" priority="34" operator="containsText" text="No Cumple Requisitos Para Traslado">
      <formula>NOT(ISERROR(SEARCH("No Cumple Requisitos Para Traslado",V17)))</formula>
    </cfRule>
    <cfRule type="containsText" dxfId="400" priority="36" operator="containsText" text="No Cumple Criterios de Traslado">
      <formula>NOT(ISERROR(SEARCH("No Cumple Criterios de Traslado",V17)))</formula>
    </cfRule>
  </conditionalFormatting>
  <conditionalFormatting sqref="V19">
    <cfRule type="containsText" dxfId="399" priority="23" operator="containsText" text="No Procede Inscricion, como tampoco estudios de criterios">
      <formula>NOT(ISERROR(SEARCH("No Procede Inscricion, como tampoco estudios de criterios",V19)))</formula>
    </cfRule>
    <cfRule type="containsText" dxfId="398" priority="28" operator="containsText" text="NoCumple Criterios Para Traslado">
      <formula>NOT(ISERROR(SEARCH("NoCumple Criterios Para Traslado",V19)))</formula>
    </cfRule>
  </conditionalFormatting>
  <conditionalFormatting sqref="V19">
    <cfRule type="containsText" dxfId="397" priority="24" operator="containsText" text="No cumple con los criterios de traslado">
      <formula>NOT(ISERROR(SEARCH("No cumple con los criterios de traslado",V19)))</formula>
    </cfRule>
    <cfRule type="containsText" dxfId="396" priority="25" operator="containsText" text="No cumple con los criterios de Traslado">
      <formula>NOT(ISERROR(SEARCH("No cumple con los criterios de Traslado",V19)))</formula>
    </cfRule>
    <cfRule type="containsText" dxfId="395" priority="26" operator="containsText" text="No Cumple Criterios Para Traslado">
      <formula>NOT(ISERROR(SEARCH("No Cumple Criterios Para Traslado",V19)))</formula>
    </cfRule>
    <cfRule type="containsText" dxfId="394" priority="27" operator="containsText" text="No Cumple Requisitos Para Traslado">
      <formula>NOT(ISERROR(SEARCH("No Cumple Requisitos Para Traslado",V19)))</formula>
    </cfRule>
    <cfRule type="containsText" dxfId="393" priority="29" operator="containsText" text="No Cumple Criterios de Traslado">
      <formula>NOT(ISERROR(SEARCH("No Cumple Criterios de Traslado",V19)))</formula>
    </cfRule>
  </conditionalFormatting>
  <conditionalFormatting sqref="V21:V23">
    <cfRule type="containsText" dxfId="392" priority="16" operator="containsText" text="No Procede Inscricion, como tampoco estudios de criterios">
      <formula>NOT(ISERROR(SEARCH("No Procede Inscricion, como tampoco estudios de criterios",V21)))</formula>
    </cfRule>
    <cfRule type="containsText" dxfId="391" priority="21" operator="containsText" text="NoCumple Criterios Para Traslado">
      <formula>NOT(ISERROR(SEARCH("NoCumple Criterios Para Traslado",V21)))</formula>
    </cfRule>
  </conditionalFormatting>
  <conditionalFormatting sqref="V21:V23">
    <cfRule type="containsText" dxfId="390" priority="17" operator="containsText" text="No cumple con los criterios de traslado">
      <formula>NOT(ISERROR(SEARCH("No cumple con los criterios de traslado",V21)))</formula>
    </cfRule>
    <cfRule type="containsText" dxfId="389" priority="18" operator="containsText" text="No cumple con los criterios de Traslado">
      <formula>NOT(ISERROR(SEARCH("No cumple con los criterios de Traslado",V21)))</formula>
    </cfRule>
    <cfRule type="containsText" dxfId="388" priority="19" operator="containsText" text="No Cumple Criterios Para Traslado">
      <formula>NOT(ISERROR(SEARCH("No Cumple Criterios Para Traslado",V21)))</formula>
    </cfRule>
    <cfRule type="containsText" dxfId="387" priority="20" operator="containsText" text="No Cumple Requisitos Para Traslado">
      <formula>NOT(ISERROR(SEARCH("No Cumple Requisitos Para Traslado",V21)))</formula>
    </cfRule>
    <cfRule type="containsText" dxfId="386" priority="22" operator="containsText" text="No Cumple Criterios de Traslado">
      <formula>NOT(ISERROR(SEARCH("No Cumple Criterios de Traslado",V21)))</formula>
    </cfRule>
  </conditionalFormatting>
  <conditionalFormatting sqref="J21:J23">
    <cfRule type="containsText" dxfId="385" priority="15" operator="containsText" text="No Aplica Area">
      <formula>NOT(ISERROR(SEARCH("No Aplica Area",J21)))</formula>
    </cfRule>
  </conditionalFormatting>
  <conditionalFormatting sqref="P21:P23">
    <cfRule type="containsText" dxfId="384" priority="13" operator="containsText" text="No Aplica Permanencia">
      <formula>NOT(ISERROR(SEARCH("No Aplica Permanencia",P21)))</formula>
    </cfRule>
    <cfRule type="containsText" dxfId="383" priority="14" operator="containsText" text="No Aplica Area">
      <formula>NOT(ISERROR(SEARCH("No Aplica Area",P21)))</formula>
    </cfRule>
  </conditionalFormatting>
  <conditionalFormatting sqref="R21:R23">
    <cfRule type="containsText" dxfId="382" priority="12" operator="containsText" text="No Procede Inscripcion">
      <formula>NOT(ISERROR(SEARCH("No Procede Inscripcion",R21)))</formula>
    </cfRule>
  </conditionalFormatting>
  <conditionalFormatting sqref="V24">
    <cfRule type="containsText" dxfId="381" priority="5" operator="containsText" text="No Procede Inscricion, como tampoco estudios de criterios">
      <formula>NOT(ISERROR(SEARCH("No Procede Inscricion, como tampoco estudios de criterios",V24)))</formula>
    </cfRule>
    <cfRule type="containsText" dxfId="380" priority="10" operator="containsText" text="NoCumple Criterios Para Traslado">
      <formula>NOT(ISERROR(SEARCH("NoCumple Criterios Para Traslado",V24)))</formula>
    </cfRule>
  </conditionalFormatting>
  <conditionalFormatting sqref="V24">
    <cfRule type="containsText" dxfId="379" priority="6" operator="containsText" text="No cumple con los criterios de traslado">
      <formula>NOT(ISERROR(SEARCH("No cumple con los criterios de traslado",V24)))</formula>
    </cfRule>
    <cfRule type="containsText" dxfId="378" priority="7" operator="containsText" text="No cumple con los criterios de Traslado">
      <formula>NOT(ISERROR(SEARCH("No cumple con los criterios de Traslado",V24)))</formula>
    </cfRule>
    <cfRule type="containsText" dxfId="377" priority="8" operator="containsText" text="No Cumple Criterios Para Traslado">
      <formula>NOT(ISERROR(SEARCH("No Cumple Criterios Para Traslado",V24)))</formula>
    </cfRule>
    <cfRule type="containsText" dxfId="376" priority="9" operator="containsText" text="No Cumple Requisitos Para Traslado">
      <formula>NOT(ISERROR(SEARCH("No Cumple Requisitos Para Traslado",V24)))</formula>
    </cfRule>
    <cfRule type="containsText" dxfId="375" priority="11" operator="containsText" text="No Cumple Criterios de Traslado">
      <formula>NOT(ISERROR(SEARCH("No Cumple Criterios de Traslado",V24)))</formula>
    </cfRule>
  </conditionalFormatting>
  <conditionalFormatting sqref="J24">
    <cfRule type="containsText" dxfId="374" priority="4" operator="containsText" text="No Aplica Area">
      <formula>NOT(ISERROR(SEARCH("No Aplica Area",J24)))</formula>
    </cfRule>
  </conditionalFormatting>
  <conditionalFormatting sqref="P24">
    <cfRule type="containsText" dxfId="373" priority="2" operator="containsText" text="No Aplica Permanencia">
      <formula>NOT(ISERROR(SEARCH("No Aplica Permanencia",P24)))</formula>
    </cfRule>
    <cfRule type="containsText" dxfId="372" priority="3" operator="containsText" text="No Aplica Area">
      <formula>NOT(ISERROR(SEARCH("No Aplica Area",P24)))</formula>
    </cfRule>
  </conditionalFormatting>
  <conditionalFormatting sqref="R24">
    <cfRule type="containsText" dxfId="371" priority="1" operator="containsText" text="No Procede Inscripcion">
      <formula>NOT(ISERROR(SEARCH("No Procede Inscripcion",R24)))</formula>
    </cfRule>
  </conditionalFormatting>
  <conditionalFormatting sqref="J4">
    <cfRule type="containsText" dxfId="370" priority="95" operator="containsText" text="No Aplica Area">
      <formula>NOT(ISERROR(SEARCH("No Aplica Area",J4)))</formula>
    </cfRule>
  </conditionalFormatting>
  <conditionalFormatting sqref="P4">
    <cfRule type="containsText" dxfId="369" priority="147" operator="containsText" text="No Aplica Permanencia">
      <formula>NOT(ISERROR(SEARCH("No Aplica Permanencia",P4)))</formula>
    </cfRule>
    <cfRule type="containsText" dxfId="368" priority="147" operator="containsText" text="No Aplica Area">
      <formula>NOT(ISERROR(SEARCH("No Aplica Area",P4)))</formula>
    </cfRule>
  </conditionalFormatting>
  <conditionalFormatting sqref="R4">
    <cfRule type="containsText" dxfId="367" priority="148" operator="containsText" text="No Procede Inscripcion">
      <formula>NOT(ISERROR(SEARCH("No Procede Inscripcion",R4)))</formula>
    </cfRule>
  </conditionalFormatting>
  <conditionalFormatting sqref="J5:J6">
    <cfRule type="containsText" dxfId="366" priority="149" operator="containsText" text="No Aplica Area">
      <formula>NOT(ISERROR(SEARCH("No Aplica Area",J5)))</formula>
    </cfRule>
  </conditionalFormatting>
  <conditionalFormatting sqref="P5:P6">
    <cfRule type="containsText" dxfId="365" priority="150" operator="containsText" text="No Aplica Permanencia">
      <formula>NOT(ISERROR(SEARCH("No Aplica Permanencia",P5)))</formula>
    </cfRule>
    <cfRule type="containsText" dxfId="364" priority="150" operator="containsText" text="No Aplica Area">
      <formula>NOT(ISERROR(SEARCH("No Aplica Area",P5)))</formula>
    </cfRule>
  </conditionalFormatting>
  <conditionalFormatting sqref="R5:R6">
    <cfRule type="containsText" dxfId="363" priority="151" operator="containsText" text="No Procede Inscripcion">
      <formula>NOT(ISERROR(SEARCH("No Procede Inscripcion",R5)))</formula>
    </cfRule>
  </conditionalFormatting>
  <conditionalFormatting sqref="V5:V6 V18">
    <cfRule type="containsText" dxfId="362" priority="81" operator="containsText" text="No Procede Inscricion, como tampoco estudios de criterios">
      <formula>NOT(ISERROR(SEARCH("No Procede Inscricion, como tampoco estudios de criterios",V5)))</formula>
    </cfRule>
    <cfRule type="containsText" dxfId="361" priority="86" operator="containsText" text="NoCumple Criterios Para Traslado">
      <formula>NOT(ISERROR(SEARCH("NoCumple Criterios Para Traslado",V5)))</formula>
    </cfRule>
  </conditionalFormatting>
  <conditionalFormatting sqref="V5:V6 V18">
    <cfRule type="containsText" dxfId="360" priority="82" operator="containsText" text="No cumple con los criterios de traslado">
      <formula>NOT(ISERROR(SEARCH("No cumple con los criterios de traslado",V5)))</formula>
    </cfRule>
    <cfRule type="containsText" dxfId="359" priority="83" operator="containsText" text="No cumple con los criterios de Traslado">
      <formula>NOT(ISERROR(SEARCH("No cumple con los criterios de Traslado",V5)))</formula>
    </cfRule>
    <cfRule type="containsText" dxfId="358" priority="84" operator="containsText" text="No Cumple Criterios Para Traslado">
      <formula>NOT(ISERROR(SEARCH("No Cumple Criterios Para Traslado",V5)))</formula>
    </cfRule>
    <cfRule type="containsText" dxfId="357" priority="85" operator="containsText" text="No Cumple Requisitos Para Traslado">
      <formula>NOT(ISERROR(SEARCH("No Cumple Requisitos Para Traslado",V5)))</formula>
    </cfRule>
    <cfRule type="containsText" dxfId="356" priority="87" operator="containsText" text="No Cumple Criterios de Traslado">
      <formula>NOT(ISERROR(SEARCH("No Cumple Criterios de Traslado",V5)))</formula>
    </cfRule>
  </conditionalFormatting>
  <dataValidations count="13">
    <dataValidation type="list" allowBlank="1" showInputMessage="1" showErrorMessage="1" sqref="H4:H6 H8:H24 I4:I24">
      <formula1>"Tecnologia E Informatica,Otra Especialidad"</formula1>
    </dataValidation>
    <dataValidation type="list" allowBlank="1" showInputMessage="1" showErrorMessage="1" sqref="F4 F6:F7 F10 F23:F24 F12:F21">
      <formula1>"Pasto,Nariño,Cauca, ipiales,"</formula1>
    </dataValidation>
    <dataValidation type="list" allowBlank="1" showInputMessage="1" showErrorMessage="1" sqref="K4:K17 K20:K24">
      <formula1>"Luis Delfin Insuasty,El Socorro,Ciudadela Educativa de Pasto,Tecnico Industrial,Obonuco"</formula1>
    </dataValidation>
    <dataValidation type="list" allowBlank="1" showInputMessage="1" showErrorMessage="1" sqref="F5">
      <formula1>"Pasto,Nariño,Cauca, ipiales,Huila,Tumaco"</formula1>
    </dataValidation>
    <dataValidation type="list" allowBlank="1" showInputMessage="1" showErrorMessage="1" sqref="H7">
      <formula1>"Tecnologia E Informatica,Otra Especialidad,No se logra verificar el area de nombramiento"</formula1>
    </dataValidation>
    <dataValidation type="list" allowBlank="1" showInputMessage="1" showErrorMessage="1" sqref="F8 F22">
      <formula1>"Pasto,Nariño,Cauca, ipiales,Huila"</formula1>
    </dataValidation>
    <dataValidation type="list" allowBlank="1" showInputMessage="1" showErrorMessage="1" sqref="F9">
      <formula1>"Pasto,Nariño,Cauca, ipiales,Bello"</formula1>
    </dataValidation>
    <dataValidation type="list" allowBlank="1" showInputMessage="1" showErrorMessage="1" sqref="F11">
      <formula1>"Pasto,Nariño,Cauca, ipiales,Tulua"</formula1>
    </dataValidation>
    <dataValidation type="list" allowBlank="1" showInputMessage="1" showErrorMessage="1" sqref="K18:K19">
      <formula1>"Artemio Mendoza,Luis Delfin Insuasty,El Socorro,Ciudadela Educativa de Pasto,Tecnico Industrial,Obonuco"</formula1>
    </dataValidation>
    <dataValidation type="list" allowBlank="1" showInputMessage="1" showErrorMessage="1" sqref="S4:S24"/>
    <dataValidation type="list" allowBlank="1" showInputMessage="1" showErrorMessage="1" promptTitle="Criterios Para otra ETC" sqref="T4:T24">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E4:E24">
      <formula1>"Traslado, Permuta"</formula1>
    </dataValidation>
    <dataValidation type="list" allowBlank="1" showInputMessage="1" showErrorMessage="1" sqref="V4:V24"/>
  </dataValidations>
  <pageMargins left="0.7" right="0.7" top="0.75" bottom="0.75" header="0.3" footer="0.3"/>
  <pageSetup paperSize="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J10" sqref="J10"/>
    </sheetView>
  </sheetViews>
  <sheetFormatPr baseColWidth="10" defaultRowHeight="12.75" x14ac:dyDescent="0.2"/>
  <cols>
    <col min="2" max="2" width="12.140625" bestFit="1" customWidth="1"/>
    <col min="3" max="3" width="24.7109375" bestFit="1" customWidth="1"/>
  </cols>
  <sheetData>
    <row r="1" spans="1:22" ht="43.5" customHeight="1" x14ac:dyDescent="0.35">
      <c r="A1" s="87" t="s">
        <v>933</v>
      </c>
      <c r="B1" s="87"/>
      <c r="C1" s="87"/>
      <c r="D1" s="87"/>
      <c r="E1" s="87"/>
      <c r="F1" s="87"/>
      <c r="G1" s="87"/>
      <c r="H1" s="87"/>
      <c r="I1" s="87"/>
      <c r="J1" s="87"/>
      <c r="K1" s="87"/>
      <c r="L1" s="87"/>
      <c r="M1" s="87"/>
      <c r="N1" s="87"/>
      <c r="O1" s="87"/>
      <c r="P1" s="87"/>
      <c r="Q1" s="87"/>
      <c r="R1" s="87"/>
      <c r="S1" s="87"/>
      <c r="T1" s="87"/>
      <c r="U1" s="87"/>
      <c r="V1" s="87"/>
    </row>
    <row r="2" spans="1:22" s="38" customFormat="1" ht="31.15" customHeight="1" x14ac:dyDescent="0.25">
      <c r="A2" s="81" t="s">
        <v>24</v>
      </c>
      <c r="B2" s="81" t="s">
        <v>25</v>
      </c>
      <c r="C2" s="81" t="s">
        <v>12</v>
      </c>
      <c r="D2" s="81" t="s">
        <v>56</v>
      </c>
      <c r="E2" s="81" t="s">
        <v>55</v>
      </c>
      <c r="F2" s="81" t="s">
        <v>57</v>
      </c>
      <c r="G2" s="81" t="s">
        <v>17</v>
      </c>
      <c r="H2" s="81" t="s">
        <v>838</v>
      </c>
      <c r="I2" s="81" t="s">
        <v>839</v>
      </c>
      <c r="J2" s="81" t="s">
        <v>62</v>
      </c>
      <c r="K2" s="81" t="s">
        <v>931</v>
      </c>
      <c r="L2" s="81" t="s">
        <v>18</v>
      </c>
      <c r="M2" s="81" t="s">
        <v>67</v>
      </c>
      <c r="N2" s="81"/>
      <c r="O2" s="82"/>
      <c r="P2" s="81" t="s">
        <v>63</v>
      </c>
      <c r="Q2" s="81" t="s">
        <v>60</v>
      </c>
      <c r="R2" s="81" t="s">
        <v>840</v>
      </c>
      <c r="S2" s="81" t="s">
        <v>64</v>
      </c>
      <c r="T2" s="81" t="s">
        <v>841</v>
      </c>
      <c r="U2" s="85" t="s">
        <v>842</v>
      </c>
      <c r="V2" s="81" t="s">
        <v>65</v>
      </c>
    </row>
    <row r="3" spans="1:22" s="36" customFormat="1" ht="31.15" customHeight="1" x14ac:dyDescent="0.2">
      <c r="A3" s="82"/>
      <c r="B3" s="82" t="s">
        <v>25</v>
      </c>
      <c r="C3" s="82" t="s">
        <v>12</v>
      </c>
      <c r="D3" s="82" t="s">
        <v>14</v>
      </c>
      <c r="E3" s="82" t="s">
        <v>15</v>
      </c>
      <c r="F3" s="82" t="s">
        <v>16</v>
      </c>
      <c r="G3" s="82" t="s">
        <v>17</v>
      </c>
      <c r="H3" s="82" t="s">
        <v>54</v>
      </c>
      <c r="I3" s="82"/>
      <c r="J3" s="82"/>
      <c r="K3" s="82" t="s">
        <v>28</v>
      </c>
      <c r="L3" s="82" t="s">
        <v>18</v>
      </c>
      <c r="M3" s="69" t="s">
        <v>53</v>
      </c>
      <c r="N3" s="69" t="s">
        <v>51</v>
      </c>
      <c r="O3" s="69" t="s">
        <v>843</v>
      </c>
      <c r="P3" s="82"/>
      <c r="Q3" s="82" t="s">
        <v>19</v>
      </c>
      <c r="R3" s="82" t="s">
        <v>26</v>
      </c>
      <c r="S3" s="82"/>
      <c r="T3" s="82"/>
      <c r="U3" s="86"/>
      <c r="V3" s="82" t="s">
        <v>26</v>
      </c>
    </row>
    <row r="4" spans="1:22" s="14" customFormat="1" ht="25.9" customHeight="1" x14ac:dyDescent="0.2">
      <c r="A4" s="59">
        <v>1</v>
      </c>
      <c r="B4" s="13" t="s">
        <v>357</v>
      </c>
      <c r="C4" s="13" t="s">
        <v>358</v>
      </c>
      <c r="D4" s="13">
        <v>27094738</v>
      </c>
      <c r="E4" s="25" t="s">
        <v>138</v>
      </c>
      <c r="F4" s="25" t="s">
        <v>132</v>
      </c>
      <c r="G4" s="24" t="s">
        <v>768</v>
      </c>
      <c r="H4" s="24" t="s">
        <v>208</v>
      </c>
      <c r="I4" s="24" t="s">
        <v>208</v>
      </c>
      <c r="J4" s="13" t="s">
        <v>928</v>
      </c>
      <c r="K4" s="25" t="s">
        <v>437</v>
      </c>
      <c r="L4" s="24">
        <v>37</v>
      </c>
      <c r="M4" s="13">
        <v>2</v>
      </c>
      <c r="N4" s="13">
        <v>3</v>
      </c>
      <c r="O4" s="13">
        <v>22</v>
      </c>
      <c r="P4" s="13" t="s">
        <v>929</v>
      </c>
      <c r="Q4" s="13">
        <v>17</v>
      </c>
      <c r="R4" s="13" t="s">
        <v>930</v>
      </c>
      <c r="S4" s="13" t="s">
        <v>326</v>
      </c>
      <c r="T4" s="13"/>
      <c r="U4" s="13"/>
      <c r="V4" s="13" t="s">
        <v>327</v>
      </c>
    </row>
    <row r="5" spans="1:22" s="14" customFormat="1" ht="57.6" customHeight="1" x14ac:dyDescent="0.2">
      <c r="A5" s="59">
        <v>2</v>
      </c>
      <c r="B5" s="13" t="s">
        <v>541</v>
      </c>
      <c r="C5" s="13" t="s">
        <v>542</v>
      </c>
      <c r="D5" s="13">
        <v>12748320</v>
      </c>
      <c r="E5" s="25" t="s">
        <v>138</v>
      </c>
      <c r="F5" s="25" t="s">
        <v>132</v>
      </c>
      <c r="G5" s="24" t="s">
        <v>209</v>
      </c>
      <c r="H5" s="24" t="s">
        <v>208</v>
      </c>
      <c r="I5" s="24" t="s">
        <v>208</v>
      </c>
      <c r="J5" s="13" t="s">
        <v>928</v>
      </c>
      <c r="K5" s="25" t="s">
        <v>212</v>
      </c>
      <c r="L5" s="24">
        <v>38</v>
      </c>
      <c r="M5" s="13">
        <v>2</v>
      </c>
      <c r="N5" s="13">
        <v>1</v>
      </c>
      <c r="O5" s="13">
        <v>10</v>
      </c>
      <c r="P5" s="13" t="s">
        <v>929</v>
      </c>
      <c r="Q5" s="13">
        <v>37</v>
      </c>
      <c r="R5" s="13" t="s">
        <v>930</v>
      </c>
      <c r="S5" s="13" t="s">
        <v>326</v>
      </c>
      <c r="T5" s="13"/>
      <c r="U5" s="13"/>
      <c r="V5" s="13" t="s">
        <v>327</v>
      </c>
    </row>
  </sheetData>
  <sheetProtection password="92A9" sheet="1" formatCells="0" formatColumns="0" formatRows="0" insertColumns="0" insertRows="0" insertHyperlinks="0" deleteColumns="0" deleteRows="0" sort="0" autoFilter="0" pivotTables="0"/>
  <mergeCells count="21">
    <mergeCell ref="Q2:Q3"/>
    <mergeCell ref="R2:R3"/>
    <mergeCell ref="S2:S3"/>
    <mergeCell ref="T2:T3"/>
    <mergeCell ref="U2:U3"/>
    <mergeCell ref="A1:V1"/>
    <mergeCell ref="A2:A3"/>
    <mergeCell ref="B2:B3"/>
    <mergeCell ref="C2:C3"/>
    <mergeCell ref="D2:D3"/>
    <mergeCell ref="E2:E3"/>
    <mergeCell ref="F2:F3"/>
    <mergeCell ref="G2:G3"/>
    <mergeCell ref="V2:V3"/>
    <mergeCell ref="H2:H3"/>
    <mergeCell ref="I2:I3"/>
    <mergeCell ref="J2:J3"/>
    <mergeCell ref="K2:K3"/>
    <mergeCell ref="L2:L3"/>
    <mergeCell ref="P2:P3"/>
    <mergeCell ref="M2:O2"/>
  </mergeCells>
  <conditionalFormatting sqref="R5">
    <cfRule type="containsText" dxfId="355" priority="1" operator="containsText" text="No Procede Inscripcion">
      <formula>NOT(ISERROR(SEARCH("No Procede Inscripcion",R5)))</formula>
    </cfRule>
  </conditionalFormatting>
  <conditionalFormatting sqref="J4">
    <cfRule type="containsText" dxfId="354" priority="15" operator="containsText" text="No Aplica Area">
      <formula>NOT(ISERROR(SEARCH("No Aplica Area",J4)))</formula>
    </cfRule>
  </conditionalFormatting>
  <conditionalFormatting sqref="P4">
    <cfRule type="containsText" dxfId="353" priority="13" operator="containsText" text="No Aplica Permanencia">
      <formula>NOT(ISERROR(SEARCH("No Aplica Permanencia",P4)))</formula>
    </cfRule>
    <cfRule type="containsText" dxfId="352" priority="14" operator="containsText" text="No Aplica Area">
      <formula>NOT(ISERROR(SEARCH("No Aplica Area",P4)))</formula>
    </cfRule>
  </conditionalFormatting>
  <conditionalFormatting sqref="R4">
    <cfRule type="containsText" dxfId="351" priority="12" operator="containsText" text="No Procede Inscripcion">
      <formula>NOT(ISERROR(SEARCH("No Procede Inscripcion",R4)))</formula>
    </cfRule>
  </conditionalFormatting>
  <conditionalFormatting sqref="V4:V5">
    <cfRule type="containsText" dxfId="350" priority="5" operator="containsText" text="No Procede Inscricion, como tampoco estudios de criterios">
      <formula>NOT(ISERROR(SEARCH("No Procede Inscricion, como tampoco estudios de criterios",V4)))</formula>
    </cfRule>
    <cfRule type="containsText" dxfId="349" priority="10" operator="containsText" text="NoCumple Criterios Para Traslado">
      <formula>NOT(ISERROR(SEARCH("NoCumple Criterios Para Traslado",V4)))</formula>
    </cfRule>
  </conditionalFormatting>
  <conditionalFormatting sqref="V4:V5">
    <cfRule type="containsText" dxfId="348" priority="6" operator="containsText" text="No cumple con los criterios de traslado">
      <formula>NOT(ISERROR(SEARCH("No cumple con los criterios de traslado",V4)))</formula>
    </cfRule>
    <cfRule type="containsText" dxfId="347" priority="7" operator="containsText" text="No cumple con los criterios de Traslado">
      <formula>NOT(ISERROR(SEARCH("No cumple con los criterios de Traslado",V4)))</formula>
    </cfRule>
    <cfRule type="containsText" dxfId="346" priority="8" operator="containsText" text="No Cumple Criterios Para Traslado">
      <formula>NOT(ISERROR(SEARCH("No Cumple Criterios Para Traslado",V4)))</formula>
    </cfRule>
    <cfRule type="containsText" dxfId="345" priority="9" operator="containsText" text="No Cumple Requisitos Para Traslado">
      <formula>NOT(ISERROR(SEARCH("No Cumple Requisitos Para Traslado",V4)))</formula>
    </cfRule>
    <cfRule type="containsText" dxfId="344" priority="11" operator="containsText" text="No Cumple Criterios de Traslado">
      <formula>NOT(ISERROR(SEARCH("No Cumple Criterios de Traslado",V4)))</formula>
    </cfRule>
  </conditionalFormatting>
  <conditionalFormatting sqref="J5">
    <cfRule type="containsText" dxfId="343" priority="4" operator="containsText" text="No Aplica Area">
      <formula>NOT(ISERROR(SEARCH("No Aplica Area",J5)))</formula>
    </cfRule>
  </conditionalFormatting>
  <conditionalFormatting sqref="P5">
    <cfRule type="containsText" dxfId="342" priority="2" operator="containsText" text="No Aplica Permanencia">
      <formula>NOT(ISERROR(SEARCH("No Aplica Permanencia",P5)))</formula>
    </cfRule>
    <cfRule type="containsText" dxfId="341" priority="3" operator="containsText" text="No Aplica Area">
      <formula>NOT(ISERROR(SEARCH("No Aplica Area",P5)))</formula>
    </cfRule>
  </conditionalFormatting>
  <dataValidations count="7">
    <dataValidation type="list" allowBlank="1" showInputMessage="1" showErrorMessage="1" sqref="V4:V5"/>
    <dataValidation type="list" allowBlank="1" showInputMessage="1" showErrorMessage="1" sqref="K4:K5">
      <formula1>"Luis Delfin Insuasty,El Socorro,Ciudadela Educativa de Pasto,Tecnico Industrial,Obonuco"</formula1>
    </dataValidation>
    <dataValidation type="list" allowBlank="1" showInputMessage="1" showErrorMessage="1" sqref="E4:E5">
      <formula1>"Traslado, Permuta"</formula1>
    </dataValidation>
    <dataValidation type="list" allowBlank="1" showInputMessage="1" showErrorMessage="1" sqref="F4:F5">
      <formula1>"Pasto,Nariño,Cauca, ipiales,"</formula1>
    </dataValidation>
    <dataValidation type="list" allowBlank="1" showInputMessage="1" showErrorMessage="1" promptTitle="Criterios Para otra ETC" sqref="T4:T5">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S4:S5"/>
    <dataValidation type="list" allowBlank="1" showInputMessage="1" showErrorMessage="1" sqref="H4:I5">
      <formula1>"Tecnologia E Informatica,Otra Especialidad"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98" zoomScaleNormal="98" workbookViewId="0">
      <pane ySplit="2" topLeftCell="A29" activePane="bottomLeft" state="frozen"/>
      <selection pane="bottomLeft" activeCell="G30" sqref="G30"/>
    </sheetView>
  </sheetViews>
  <sheetFormatPr baseColWidth="10" defaultColWidth="11.5703125" defaultRowHeight="14.25" x14ac:dyDescent="0.3"/>
  <cols>
    <col min="1" max="1" width="6.28515625" style="39" customWidth="1"/>
    <col min="2" max="2" width="18.5703125" style="20" customWidth="1"/>
    <col min="3" max="3" width="32.7109375" style="20" customWidth="1"/>
    <col min="4" max="4" width="10.5703125" style="20" customWidth="1"/>
    <col min="5" max="6" width="11.5703125" style="20"/>
    <col min="7" max="7" width="29.140625" style="40" customWidth="1"/>
    <col min="8" max="8" width="27.42578125" style="40" customWidth="1"/>
    <col min="9" max="9" width="30.28515625" style="40" customWidth="1"/>
    <col min="10" max="10" width="22.28515625" style="39" customWidth="1"/>
    <col min="11" max="11" width="30.42578125" style="20" customWidth="1"/>
    <col min="12" max="12" width="6.85546875" style="20" customWidth="1"/>
    <col min="13" max="13" width="6.28515625" style="20" customWidth="1"/>
    <col min="14" max="15" width="6.28515625" style="3" customWidth="1"/>
    <col min="16" max="16" width="22" style="3" customWidth="1"/>
    <col min="17" max="17" width="7.85546875" style="3" customWidth="1"/>
    <col min="18" max="18" width="22.28515625" style="35" customWidth="1"/>
    <col min="19" max="20" width="32.28515625" style="20" customWidth="1"/>
    <col min="21" max="21" width="73.85546875" style="20" customWidth="1"/>
    <col min="22" max="22" width="32.28515625" style="20" customWidth="1"/>
    <col min="23" max="16384" width="11.5703125" style="20"/>
  </cols>
  <sheetData>
    <row r="1" spans="1:22" ht="45.75" customHeight="1" x14ac:dyDescent="0.35">
      <c r="A1" s="87" t="s">
        <v>934</v>
      </c>
      <c r="B1" s="87"/>
      <c r="C1" s="87"/>
      <c r="D1" s="87"/>
      <c r="E1" s="87"/>
      <c r="F1" s="87"/>
      <c r="G1" s="87"/>
      <c r="H1" s="87"/>
      <c r="I1" s="87"/>
      <c r="J1" s="87"/>
      <c r="K1" s="87"/>
      <c r="L1" s="87"/>
      <c r="M1" s="87"/>
      <c r="N1" s="87"/>
      <c r="O1" s="87"/>
      <c r="P1" s="87"/>
      <c r="Q1" s="87"/>
      <c r="R1" s="87"/>
      <c r="S1" s="87"/>
      <c r="T1" s="87"/>
      <c r="U1" s="87"/>
      <c r="V1" s="87"/>
    </row>
    <row r="2" spans="1:22" s="41" customFormat="1" ht="31.15" customHeight="1" x14ac:dyDescent="0.3">
      <c r="A2" s="81" t="s">
        <v>24</v>
      </c>
      <c r="B2" s="81" t="s">
        <v>25</v>
      </c>
      <c r="C2" s="81" t="s">
        <v>12</v>
      </c>
      <c r="D2" s="81" t="s">
        <v>56</v>
      </c>
      <c r="E2" s="81" t="s">
        <v>55</v>
      </c>
      <c r="F2" s="81" t="s">
        <v>57</v>
      </c>
      <c r="G2" s="90" t="s">
        <v>319</v>
      </c>
      <c r="H2" s="90" t="s">
        <v>54</v>
      </c>
      <c r="I2" s="90" t="s">
        <v>58</v>
      </c>
      <c r="J2" s="81" t="s">
        <v>62</v>
      </c>
      <c r="K2" s="81" t="s">
        <v>59</v>
      </c>
      <c r="L2" s="81" t="s">
        <v>18</v>
      </c>
      <c r="M2" s="81" t="s">
        <v>67</v>
      </c>
      <c r="N2" s="81"/>
      <c r="O2" s="89"/>
      <c r="P2" s="81" t="s">
        <v>63</v>
      </c>
      <c r="Q2" s="81" t="s">
        <v>60</v>
      </c>
      <c r="R2" s="88" t="s">
        <v>61</v>
      </c>
      <c r="S2" s="81" t="s">
        <v>64</v>
      </c>
      <c r="T2" s="81" t="s">
        <v>143</v>
      </c>
      <c r="U2" s="81" t="s">
        <v>144</v>
      </c>
      <c r="V2" s="81" t="s">
        <v>65</v>
      </c>
    </row>
    <row r="3" spans="1:22" s="42" customFormat="1" ht="51.75" customHeight="1" x14ac:dyDescent="0.2">
      <c r="A3" s="89"/>
      <c r="B3" s="89" t="s">
        <v>25</v>
      </c>
      <c r="C3" s="89" t="s">
        <v>12</v>
      </c>
      <c r="D3" s="89" t="s">
        <v>14</v>
      </c>
      <c r="E3" s="89" t="s">
        <v>15</v>
      </c>
      <c r="F3" s="89" t="s">
        <v>16</v>
      </c>
      <c r="G3" s="91" t="s">
        <v>17</v>
      </c>
      <c r="H3" s="91" t="s">
        <v>54</v>
      </c>
      <c r="I3" s="91"/>
      <c r="J3" s="89"/>
      <c r="K3" s="89" t="s">
        <v>28</v>
      </c>
      <c r="L3" s="89" t="s">
        <v>18</v>
      </c>
      <c r="M3" s="37" t="s">
        <v>53</v>
      </c>
      <c r="N3" s="37" t="s">
        <v>51</v>
      </c>
      <c r="O3" s="37" t="s">
        <v>52</v>
      </c>
      <c r="P3" s="89"/>
      <c r="Q3" s="89" t="s">
        <v>19</v>
      </c>
      <c r="R3" s="89" t="s">
        <v>26</v>
      </c>
      <c r="S3" s="89"/>
      <c r="T3" s="89"/>
      <c r="U3" s="89"/>
      <c r="V3" s="89" t="s">
        <v>26</v>
      </c>
    </row>
    <row r="4" spans="1:22" s="17" customFormat="1" ht="28.5" x14ac:dyDescent="0.2">
      <c r="A4" s="31">
        <v>1</v>
      </c>
      <c r="B4" s="13" t="s">
        <v>110</v>
      </c>
      <c r="C4" s="13" t="str">
        <f>VLOOKUP(B4,SAC!$2:$1038,2,0)</f>
        <v>COLLAZOS ORTIZ, NELLY FABIOLA</v>
      </c>
      <c r="D4" s="13">
        <f>VLOOKUP(B4,SAC!$2:$1038,3,0)</f>
        <v>51695311</v>
      </c>
      <c r="E4" s="43" t="s">
        <v>138</v>
      </c>
      <c r="F4" s="43" t="s">
        <v>132</v>
      </c>
      <c r="G4" s="19" t="s">
        <v>224</v>
      </c>
      <c r="H4" s="19" t="s">
        <v>321</v>
      </c>
      <c r="I4" s="19" t="s">
        <v>217</v>
      </c>
      <c r="J4" s="30" t="str">
        <f>IF(H4="Humanidades Lengua Castellana","Aplica Area","No Aplica Area")</f>
        <v>No Aplica Area</v>
      </c>
      <c r="K4" s="43" t="s">
        <v>218</v>
      </c>
      <c r="L4" s="19">
        <v>56</v>
      </c>
      <c r="M4" s="30">
        <v>11</v>
      </c>
      <c r="N4" s="30">
        <v>11</v>
      </c>
      <c r="O4" s="30">
        <v>0</v>
      </c>
      <c r="P4" s="30" t="str">
        <f>IF(M4&gt;=2,"Aplica Permanencia","No Aplica Permanencia")</f>
        <v>Aplica Permanencia</v>
      </c>
      <c r="Q4" s="30">
        <v>10</v>
      </c>
      <c r="R4" s="30" t="str">
        <f>IF(AND(J4="Aplica Area",P4="Aplica Permanencia"),"Inscrito Proceso","No Procede Inscripcion")</f>
        <v>No Procede Inscripcion</v>
      </c>
      <c r="S4" s="13"/>
      <c r="T4" s="13"/>
      <c r="U4" s="13" t="s">
        <v>862</v>
      </c>
      <c r="V4" s="13" t="s">
        <v>219</v>
      </c>
    </row>
    <row r="5" spans="1:22" s="17" customFormat="1" ht="67.5" x14ac:dyDescent="0.2">
      <c r="A5" s="31">
        <v>2</v>
      </c>
      <c r="B5" s="13" t="s">
        <v>99</v>
      </c>
      <c r="C5" s="13" t="str">
        <f>VLOOKUP(B5,SAC!$2:$1038,2,0)</f>
        <v>CABRERA BARON, LUCY ANDREA</v>
      </c>
      <c r="D5" s="13">
        <f>VLOOKUP(B5,SAC!$2:$1038,3,0)</f>
        <v>59833112</v>
      </c>
      <c r="E5" s="43" t="s">
        <v>138</v>
      </c>
      <c r="F5" s="43" t="s">
        <v>139</v>
      </c>
      <c r="G5" s="19" t="s">
        <v>221</v>
      </c>
      <c r="H5" s="19" t="s">
        <v>207</v>
      </c>
      <c r="I5" s="19" t="s">
        <v>217</v>
      </c>
      <c r="J5" s="30" t="str">
        <f t="shared" ref="J5:J21" si="0">IF(H5="Humanidades Lengua Castellana","Aplica Area","No Aplica Area")</f>
        <v>No Aplica Area</v>
      </c>
      <c r="K5" s="43" t="s">
        <v>222</v>
      </c>
      <c r="L5" s="19">
        <v>42</v>
      </c>
      <c r="M5" s="30">
        <v>0</v>
      </c>
      <c r="N5" s="30">
        <v>0</v>
      </c>
      <c r="O5" s="30">
        <v>0</v>
      </c>
      <c r="P5" s="30" t="str">
        <f t="shared" ref="P5:P22" si="1">IF(M5&gt;=2,"Aplica Permanencia","No Aplica Permanencia")</f>
        <v>No Aplica Permanencia</v>
      </c>
      <c r="Q5" s="30">
        <v>10</v>
      </c>
      <c r="R5" s="30" t="str">
        <f t="shared" ref="R5:R22" si="2">IF(AND(J5="Aplica Area",P5="Aplica Permanencia"),"Inscrito Proceso","No Procede Inscripcion")</f>
        <v>No Procede Inscripcion</v>
      </c>
      <c r="S5" s="13"/>
      <c r="T5" s="13" t="s">
        <v>205</v>
      </c>
      <c r="U5" s="13" t="s">
        <v>863</v>
      </c>
      <c r="V5" s="13" t="s">
        <v>220</v>
      </c>
    </row>
    <row r="6" spans="1:22" s="17" customFormat="1" ht="27" x14ac:dyDescent="0.2">
      <c r="A6" s="31">
        <v>3</v>
      </c>
      <c r="B6" s="13" t="s">
        <v>93</v>
      </c>
      <c r="C6" s="13" t="str">
        <f>VLOOKUP(B6,SAC!$2:$1038,2,0)</f>
        <v>ORDONEZ MUÑOZ, DEIBY ASCENSION</v>
      </c>
      <c r="D6" s="13">
        <f>VLOOKUP(B6,SAC!$2:$1038,3,0)</f>
        <v>27275137</v>
      </c>
      <c r="E6" s="43" t="s">
        <v>138</v>
      </c>
      <c r="F6" s="43" t="s">
        <v>132</v>
      </c>
      <c r="G6" s="19" t="s">
        <v>223</v>
      </c>
      <c r="H6" s="19" t="s">
        <v>207</v>
      </c>
      <c r="I6" s="19" t="s">
        <v>217</v>
      </c>
      <c r="J6" s="30" t="str">
        <f t="shared" si="0"/>
        <v>No Aplica Area</v>
      </c>
      <c r="K6" s="43" t="s">
        <v>218</v>
      </c>
      <c r="L6" s="19">
        <v>0</v>
      </c>
      <c r="M6" s="30">
        <v>5</v>
      </c>
      <c r="N6" s="30">
        <v>9</v>
      </c>
      <c r="O6" s="30">
        <v>29</v>
      </c>
      <c r="P6" s="30" t="str">
        <f t="shared" si="1"/>
        <v>Aplica Permanencia</v>
      </c>
      <c r="Q6" s="30">
        <v>7</v>
      </c>
      <c r="R6" s="30" t="str">
        <f t="shared" si="2"/>
        <v>No Procede Inscripcion</v>
      </c>
      <c r="S6" s="13" t="s">
        <v>205</v>
      </c>
      <c r="T6" s="13"/>
      <c r="U6" s="13" t="s">
        <v>864</v>
      </c>
      <c r="V6" s="13" t="s">
        <v>220</v>
      </c>
    </row>
    <row r="7" spans="1:22" s="17" customFormat="1" ht="40.5" x14ac:dyDescent="0.2">
      <c r="A7" s="31">
        <v>4</v>
      </c>
      <c r="B7" s="13" t="s">
        <v>79</v>
      </c>
      <c r="C7" s="13" t="str">
        <f>VLOOKUP(B7,SAC!$2:$1038,2,0)</f>
        <v>ORTEGA VILLARREAL, ROSS MERY</v>
      </c>
      <c r="D7" s="13">
        <f>VLOOKUP(B7,SAC!$2:$1038,3,0)</f>
        <v>27387839</v>
      </c>
      <c r="E7" s="43" t="s">
        <v>138</v>
      </c>
      <c r="F7" s="43" t="s">
        <v>139</v>
      </c>
      <c r="G7" s="19" t="s">
        <v>225</v>
      </c>
      <c r="H7" s="19" t="s">
        <v>207</v>
      </c>
      <c r="I7" s="19" t="s">
        <v>217</v>
      </c>
      <c r="J7" s="30" t="str">
        <f t="shared" si="0"/>
        <v>No Aplica Area</v>
      </c>
      <c r="K7" s="43" t="s">
        <v>226</v>
      </c>
      <c r="L7" s="19">
        <v>49</v>
      </c>
      <c r="M7" s="30">
        <v>1</v>
      </c>
      <c r="N7" s="30">
        <v>9</v>
      </c>
      <c r="O7" s="30">
        <v>3</v>
      </c>
      <c r="P7" s="30" t="str">
        <f t="shared" si="1"/>
        <v>No Aplica Permanencia</v>
      </c>
      <c r="Q7" s="30">
        <v>80</v>
      </c>
      <c r="R7" s="30" t="str">
        <f t="shared" si="2"/>
        <v>No Procede Inscripcion</v>
      </c>
      <c r="S7" s="13"/>
      <c r="T7" s="13"/>
      <c r="U7" s="13" t="s">
        <v>865</v>
      </c>
      <c r="V7" s="13" t="s">
        <v>220</v>
      </c>
    </row>
    <row r="8" spans="1:22" s="17" customFormat="1" ht="40.5" x14ac:dyDescent="0.2">
      <c r="A8" s="31">
        <v>5</v>
      </c>
      <c r="B8" s="13" t="s">
        <v>297</v>
      </c>
      <c r="C8" s="13" t="str">
        <f>VLOOKUP(B8,SAC!$2:$1038,2,0)</f>
        <v>ORTEGA PINTO, PATRICIA DEL CARMEN</v>
      </c>
      <c r="D8" s="13">
        <f>VLOOKUP(B8,SAC!$2:$1038,3,0)</f>
        <v>30725984</v>
      </c>
      <c r="E8" s="43" t="s">
        <v>138</v>
      </c>
      <c r="F8" s="43" t="s">
        <v>139</v>
      </c>
      <c r="G8" s="19" t="s">
        <v>318</v>
      </c>
      <c r="H8" s="19" t="s">
        <v>207</v>
      </c>
      <c r="I8" s="19" t="s">
        <v>217</v>
      </c>
      <c r="J8" s="30" t="str">
        <f t="shared" si="0"/>
        <v>No Aplica Area</v>
      </c>
      <c r="K8" s="43" t="s">
        <v>218</v>
      </c>
      <c r="L8" s="19">
        <v>0</v>
      </c>
      <c r="M8" s="30">
        <v>23</v>
      </c>
      <c r="N8" s="30">
        <v>10</v>
      </c>
      <c r="O8" s="30">
        <v>13</v>
      </c>
      <c r="P8" s="30" t="str">
        <f t="shared" si="1"/>
        <v>Aplica Permanencia</v>
      </c>
      <c r="Q8" s="30">
        <v>21</v>
      </c>
      <c r="R8" s="30" t="str">
        <f t="shared" si="2"/>
        <v>No Procede Inscripcion</v>
      </c>
      <c r="S8" s="13"/>
      <c r="T8" s="13"/>
      <c r="U8" s="13" t="s">
        <v>866</v>
      </c>
      <c r="V8" s="13" t="s">
        <v>220</v>
      </c>
    </row>
    <row r="9" spans="1:22" s="17" customFormat="1" ht="54" x14ac:dyDescent="0.2">
      <c r="A9" s="31">
        <v>6</v>
      </c>
      <c r="B9" s="13" t="s">
        <v>291</v>
      </c>
      <c r="C9" s="13" t="str">
        <f>VLOOKUP(B9,SAC!$2:$1038,2,0)</f>
        <v>VITERI CHAVES, LUZ MARINA</v>
      </c>
      <c r="D9" s="13">
        <f>VLOOKUP(B9,SAC!$2:$1038,3,0)</f>
        <v>30733203</v>
      </c>
      <c r="E9" s="43" t="s">
        <v>138</v>
      </c>
      <c r="F9" s="43" t="s">
        <v>139</v>
      </c>
      <c r="G9" s="19" t="s">
        <v>320</v>
      </c>
      <c r="H9" s="19" t="s">
        <v>321</v>
      </c>
      <c r="I9" s="19" t="s">
        <v>217</v>
      </c>
      <c r="J9" s="30" t="str">
        <f t="shared" si="0"/>
        <v>No Aplica Area</v>
      </c>
      <c r="K9" s="43" t="s">
        <v>218</v>
      </c>
      <c r="L9" s="19">
        <v>52</v>
      </c>
      <c r="M9" s="30">
        <v>8</v>
      </c>
      <c r="N9" s="30">
        <v>2</v>
      </c>
      <c r="O9" s="30">
        <v>7</v>
      </c>
      <c r="P9" s="30" t="str">
        <f t="shared" si="1"/>
        <v>Aplica Permanencia</v>
      </c>
      <c r="Q9" s="30">
        <v>34</v>
      </c>
      <c r="R9" s="30" t="str">
        <f t="shared" si="2"/>
        <v>No Procede Inscripcion</v>
      </c>
      <c r="S9" s="13"/>
      <c r="T9" s="13" t="s">
        <v>205</v>
      </c>
      <c r="U9" s="13" t="s">
        <v>867</v>
      </c>
      <c r="V9" s="13" t="s">
        <v>220</v>
      </c>
    </row>
    <row r="10" spans="1:22" s="17" customFormat="1" ht="31.9" customHeight="1" x14ac:dyDescent="0.2">
      <c r="A10" s="31">
        <v>7</v>
      </c>
      <c r="B10" s="13" t="s">
        <v>288</v>
      </c>
      <c r="C10" s="13" t="str">
        <f>VLOOKUP(B10,SAC!$2:$1038,2,0)</f>
        <v>VITERI CHAVES, ORFA ESPERANZA</v>
      </c>
      <c r="D10" s="13">
        <f>VLOOKUP(B10,SAC!$2:$1038,3,0)</f>
        <v>30733201</v>
      </c>
      <c r="E10" s="43" t="s">
        <v>138</v>
      </c>
      <c r="F10" s="43" t="s">
        <v>139</v>
      </c>
      <c r="G10" s="19" t="s">
        <v>322</v>
      </c>
      <c r="H10" s="19" t="s">
        <v>321</v>
      </c>
      <c r="I10" s="19" t="s">
        <v>217</v>
      </c>
      <c r="J10" s="30" t="str">
        <f t="shared" si="0"/>
        <v>No Aplica Area</v>
      </c>
      <c r="K10" s="43" t="s">
        <v>226</v>
      </c>
      <c r="L10" s="19">
        <v>52</v>
      </c>
      <c r="M10" s="30">
        <v>7</v>
      </c>
      <c r="N10" s="30">
        <v>3</v>
      </c>
      <c r="O10" s="30">
        <v>2</v>
      </c>
      <c r="P10" s="30" t="str">
        <f t="shared" si="1"/>
        <v>Aplica Permanencia</v>
      </c>
      <c r="Q10" s="30">
        <v>25</v>
      </c>
      <c r="R10" s="30" t="str">
        <f t="shared" si="2"/>
        <v>No Procede Inscripcion</v>
      </c>
      <c r="S10" s="13"/>
      <c r="T10" s="13" t="s">
        <v>205</v>
      </c>
      <c r="U10" s="13" t="s">
        <v>867</v>
      </c>
      <c r="V10" s="13" t="s">
        <v>220</v>
      </c>
    </row>
    <row r="11" spans="1:22" s="17" customFormat="1" ht="33.6" customHeight="1" x14ac:dyDescent="0.2">
      <c r="A11" s="31">
        <v>8</v>
      </c>
      <c r="B11" s="13" t="s">
        <v>254</v>
      </c>
      <c r="C11" s="13" t="str">
        <f>VLOOKUP(B11,SAC!$9:$1045,2,0)</f>
        <v>MARTINEZ ORDOÑEZ, FRANCA BEATRIZ</v>
      </c>
      <c r="D11" s="13">
        <f>VLOOKUP(B11,SAC!$2:$1038,3,0)</f>
        <v>30728217</v>
      </c>
      <c r="E11" s="43" t="s">
        <v>138</v>
      </c>
      <c r="F11" s="43" t="s">
        <v>139</v>
      </c>
      <c r="G11" s="19" t="s">
        <v>225</v>
      </c>
      <c r="H11" s="19" t="s">
        <v>207</v>
      </c>
      <c r="I11" s="19" t="s">
        <v>217</v>
      </c>
      <c r="J11" s="30" t="str">
        <f t="shared" si="0"/>
        <v>No Aplica Area</v>
      </c>
      <c r="K11" s="43" t="s">
        <v>226</v>
      </c>
      <c r="L11" s="19">
        <v>56</v>
      </c>
      <c r="M11" s="30">
        <v>8</v>
      </c>
      <c r="N11" s="30">
        <v>4</v>
      </c>
      <c r="O11" s="30">
        <v>21</v>
      </c>
      <c r="P11" s="30" t="str">
        <f t="shared" si="1"/>
        <v>Aplica Permanencia</v>
      </c>
      <c r="Q11" s="30">
        <v>10</v>
      </c>
      <c r="R11" s="30" t="str">
        <f t="shared" si="2"/>
        <v>No Procede Inscripcion</v>
      </c>
      <c r="S11" s="13"/>
      <c r="T11" s="13"/>
      <c r="U11" s="13" t="s">
        <v>868</v>
      </c>
      <c r="V11" s="13" t="s">
        <v>220</v>
      </c>
    </row>
    <row r="12" spans="1:22" s="17" customFormat="1" ht="48" customHeight="1" x14ac:dyDescent="0.2">
      <c r="A12" s="31">
        <v>9</v>
      </c>
      <c r="B12" s="13" t="s">
        <v>421</v>
      </c>
      <c r="C12" s="13" t="str">
        <f>VLOOKUP(B12,SAC!10:1046,2,0)</f>
        <v>MORILLO SANTACRUZ, MARTIN ANTONIO</v>
      </c>
      <c r="D12" s="13">
        <f>VLOOKUP(B12,SAC!$2:$1038,3,0)</f>
        <v>12984808</v>
      </c>
      <c r="E12" s="43" t="s">
        <v>138</v>
      </c>
      <c r="F12" s="43" t="s">
        <v>139</v>
      </c>
      <c r="G12" s="19" t="s">
        <v>442</v>
      </c>
      <c r="H12" s="19" t="s">
        <v>321</v>
      </c>
      <c r="I12" s="19" t="s">
        <v>217</v>
      </c>
      <c r="J12" s="30" t="str">
        <f t="shared" si="0"/>
        <v>No Aplica Area</v>
      </c>
      <c r="K12" s="43" t="s">
        <v>222</v>
      </c>
      <c r="L12" s="19">
        <v>53</v>
      </c>
      <c r="M12" s="30">
        <v>19</v>
      </c>
      <c r="N12" s="30">
        <v>10</v>
      </c>
      <c r="O12" s="30">
        <v>28</v>
      </c>
      <c r="P12" s="30" t="str">
        <f t="shared" si="1"/>
        <v>Aplica Permanencia</v>
      </c>
      <c r="Q12" s="30">
        <v>29</v>
      </c>
      <c r="R12" s="30" t="str">
        <f t="shared" si="2"/>
        <v>No Procede Inscripcion</v>
      </c>
      <c r="S12" s="13"/>
      <c r="T12" s="13"/>
      <c r="U12" s="13" t="s">
        <v>869</v>
      </c>
      <c r="V12" s="13" t="s">
        <v>220</v>
      </c>
    </row>
    <row r="13" spans="1:22" s="17" customFormat="1" ht="41.45" customHeight="1" x14ac:dyDescent="0.2">
      <c r="A13" s="31">
        <v>10</v>
      </c>
      <c r="B13" s="13" t="s">
        <v>415</v>
      </c>
      <c r="C13" s="13" t="str">
        <f>VLOOKUP(B13,SAC!11:1047,2,0)</f>
        <v>CARDENAS TAPIA, MARTIN HERNANDO</v>
      </c>
      <c r="D13" s="13">
        <f>VLOOKUP(B13,SAC!$2:$1038,3,0)</f>
        <v>12986604</v>
      </c>
      <c r="E13" s="43" t="s">
        <v>138</v>
      </c>
      <c r="F13" s="43" t="s">
        <v>131</v>
      </c>
      <c r="G13" s="19" t="s">
        <v>133</v>
      </c>
      <c r="H13" s="19" t="s">
        <v>321</v>
      </c>
      <c r="I13" s="19" t="s">
        <v>217</v>
      </c>
      <c r="J13" s="30" t="str">
        <f t="shared" si="0"/>
        <v>No Aplica Area</v>
      </c>
      <c r="K13" s="43" t="s">
        <v>226</v>
      </c>
      <c r="L13" s="19">
        <v>53</v>
      </c>
      <c r="M13" s="30">
        <v>14</v>
      </c>
      <c r="N13" s="30">
        <v>5</v>
      </c>
      <c r="O13" s="30">
        <v>17</v>
      </c>
      <c r="P13" s="30" t="str">
        <f t="shared" si="1"/>
        <v>Aplica Permanencia</v>
      </c>
      <c r="Q13" s="30">
        <v>70</v>
      </c>
      <c r="R13" s="30" t="str">
        <f t="shared" si="2"/>
        <v>No Procede Inscripcion</v>
      </c>
      <c r="S13" s="13"/>
      <c r="T13" s="13"/>
      <c r="U13" s="13" t="s">
        <v>870</v>
      </c>
      <c r="V13" s="13" t="s">
        <v>220</v>
      </c>
    </row>
    <row r="14" spans="1:22" s="17" customFormat="1" ht="35.450000000000003" customHeight="1" x14ac:dyDescent="0.2">
      <c r="A14" s="31">
        <v>11</v>
      </c>
      <c r="B14" s="13" t="s">
        <v>406</v>
      </c>
      <c r="C14" s="13" t="str">
        <f>VLOOKUP(B14,SAC!12:1048,2,0)</f>
        <v>ROSERO QUINTAZ, NYLA DEL ROSARIO</v>
      </c>
      <c r="D14" s="13">
        <f>VLOOKUP(B14,SAC!$2:$1038,3,0)</f>
        <v>36750728</v>
      </c>
      <c r="E14" s="43" t="s">
        <v>138</v>
      </c>
      <c r="F14" s="43" t="s">
        <v>443</v>
      </c>
      <c r="G14" s="19" t="s">
        <v>444</v>
      </c>
      <c r="H14" s="19" t="s">
        <v>207</v>
      </c>
      <c r="I14" s="19" t="s">
        <v>217</v>
      </c>
      <c r="J14" s="30" t="str">
        <f t="shared" si="0"/>
        <v>No Aplica Area</v>
      </c>
      <c r="K14" s="43" t="s">
        <v>222</v>
      </c>
      <c r="L14" s="19">
        <v>40</v>
      </c>
      <c r="M14" s="30">
        <v>3</v>
      </c>
      <c r="N14" s="30">
        <v>3</v>
      </c>
      <c r="O14" s="30">
        <v>12</v>
      </c>
      <c r="P14" s="30" t="str">
        <f t="shared" si="1"/>
        <v>Aplica Permanencia</v>
      </c>
      <c r="Q14" s="30">
        <v>41</v>
      </c>
      <c r="R14" s="30" t="str">
        <f t="shared" si="2"/>
        <v>No Procede Inscripcion</v>
      </c>
      <c r="S14" s="13"/>
      <c r="T14" s="13"/>
      <c r="U14" s="13" t="s">
        <v>871</v>
      </c>
      <c r="V14" s="13" t="s">
        <v>220</v>
      </c>
    </row>
    <row r="15" spans="1:22" s="17" customFormat="1" ht="81" x14ac:dyDescent="0.2">
      <c r="A15" s="31">
        <v>12</v>
      </c>
      <c r="B15" s="13" t="s">
        <v>369</v>
      </c>
      <c r="C15" s="13" t="str">
        <f>VLOOKUP(B15,SAC!13:1049,2,0)</f>
        <v>OCAÑA NARVAEZ, HERNAN ALFONSO</v>
      </c>
      <c r="D15" s="13">
        <f>VLOOKUP(B15,SAC!$2:$1038,3,0)</f>
        <v>13070972</v>
      </c>
      <c r="E15" s="43" t="s">
        <v>138</v>
      </c>
      <c r="F15" s="43" t="s">
        <v>132</v>
      </c>
      <c r="G15" s="19" t="s">
        <v>134</v>
      </c>
      <c r="H15" s="19" t="s">
        <v>207</v>
      </c>
      <c r="I15" s="19" t="s">
        <v>217</v>
      </c>
      <c r="J15" s="30" t="str">
        <f t="shared" si="0"/>
        <v>No Aplica Area</v>
      </c>
      <c r="K15" s="43" t="s">
        <v>222</v>
      </c>
      <c r="L15" s="19">
        <v>0</v>
      </c>
      <c r="M15" s="30">
        <v>0</v>
      </c>
      <c r="N15" s="30">
        <v>0</v>
      </c>
      <c r="O15" s="30">
        <v>0</v>
      </c>
      <c r="P15" s="30" t="str">
        <f t="shared" si="1"/>
        <v>No Aplica Permanencia</v>
      </c>
      <c r="Q15" s="30">
        <v>9</v>
      </c>
      <c r="R15" s="30" t="str">
        <f t="shared" si="2"/>
        <v>No Procede Inscripcion</v>
      </c>
      <c r="S15" s="13"/>
      <c r="T15" s="13"/>
      <c r="U15" s="13" t="s">
        <v>872</v>
      </c>
      <c r="V15" s="13" t="s">
        <v>220</v>
      </c>
    </row>
    <row r="16" spans="1:22" s="17" customFormat="1" ht="40.5" x14ac:dyDescent="0.2">
      <c r="A16" s="31">
        <v>13</v>
      </c>
      <c r="B16" s="13" t="s">
        <v>684</v>
      </c>
      <c r="C16" s="13" t="str">
        <f>VLOOKUP(B16,SAC!14:1050,2,0)</f>
        <v>CAMPAÑA HERRERA, ANA JULIA</v>
      </c>
      <c r="D16" s="13">
        <f>VLOOKUP(B16,SAC!$2:$1038,3,0)</f>
        <v>59812808</v>
      </c>
      <c r="E16" s="43" t="s">
        <v>138</v>
      </c>
      <c r="F16" s="43" t="s">
        <v>131</v>
      </c>
      <c r="G16" s="19" t="s">
        <v>715</v>
      </c>
      <c r="H16" s="19" t="s">
        <v>207</v>
      </c>
      <c r="I16" s="19" t="s">
        <v>217</v>
      </c>
      <c r="J16" s="30" t="str">
        <f t="shared" si="0"/>
        <v>No Aplica Area</v>
      </c>
      <c r="K16" s="43" t="s">
        <v>226</v>
      </c>
      <c r="L16" s="19">
        <v>0</v>
      </c>
      <c r="M16" s="30">
        <v>6</v>
      </c>
      <c r="N16" s="30">
        <v>1</v>
      </c>
      <c r="O16" s="30">
        <v>23</v>
      </c>
      <c r="P16" s="30" t="str">
        <f t="shared" si="1"/>
        <v>Aplica Permanencia</v>
      </c>
      <c r="Q16" s="30">
        <v>29</v>
      </c>
      <c r="R16" s="30" t="str">
        <f t="shared" si="2"/>
        <v>No Procede Inscripcion</v>
      </c>
      <c r="S16" s="13"/>
      <c r="T16" s="13"/>
      <c r="U16" s="13" t="s">
        <v>798</v>
      </c>
      <c r="V16" s="13" t="s">
        <v>220</v>
      </c>
    </row>
    <row r="17" spans="1:22" s="17" customFormat="1" ht="28.5" x14ac:dyDescent="0.2">
      <c r="A17" s="31">
        <v>14</v>
      </c>
      <c r="B17" s="13" t="s">
        <v>675</v>
      </c>
      <c r="C17" s="13" t="str">
        <f>VLOOKUP(B17,SAC!15:1051,2,0)</f>
        <v>MORAN VERGARA, RONY MAICOL</v>
      </c>
      <c r="D17" s="13">
        <f>VLOOKUP(B17,SAC!$2:$1038,3,0)</f>
        <v>87063233</v>
      </c>
      <c r="E17" s="43" t="s">
        <v>138</v>
      </c>
      <c r="F17" s="43" t="s">
        <v>132</v>
      </c>
      <c r="G17" s="19" t="s">
        <v>716</v>
      </c>
      <c r="H17" s="19" t="s">
        <v>321</v>
      </c>
      <c r="I17" s="19" t="s">
        <v>217</v>
      </c>
      <c r="J17" s="30" t="str">
        <f t="shared" si="0"/>
        <v>No Aplica Area</v>
      </c>
      <c r="K17" s="43" t="s">
        <v>218</v>
      </c>
      <c r="L17" s="19">
        <v>0</v>
      </c>
      <c r="M17" s="30">
        <v>3</v>
      </c>
      <c r="N17" s="30">
        <v>3</v>
      </c>
      <c r="O17" s="30">
        <v>12</v>
      </c>
      <c r="P17" s="30" t="str">
        <f t="shared" si="1"/>
        <v>Aplica Permanencia</v>
      </c>
      <c r="Q17" s="30">
        <v>5</v>
      </c>
      <c r="R17" s="30" t="str">
        <f t="shared" si="2"/>
        <v>No Procede Inscripcion</v>
      </c>
      <c r="S17" s="13"/>
      <c r="T17" s="13"/>
      <c r="U17" s="13" t="s">
        <v>717</v>
      </c>
      <c r="V17" s="13" t="s">
        <v>220</v>
      </c>
    </row>
    <row r="18" spans="1:22" s="17" customFormat="1" ht="27" x14ac:dyDescent="0.2">
      <c r="A18" s="31">
        <v>15</v>
      </c>
      <c r="B18" s="13" t="s">
        <v>669</v>
      </c>
      <c r="C18" s="13" t="str">
        <f>VLOOKUP(B18,SAC!13:1049,2,0)</f>
        <v>ORDOÑEZ RIVERA, SONIA ALEJANDRA</v>
      </c>
      <c r="D18" s="13">
        <f>VLOOKUP(B18,SAC!$2:$1038,3,0)</f>
        <v>59817222</v>
      </c>
      <c r="E18" s="43" t="s">
        <v>138</v>
      </c>
      <c r="F18" s="43" t="s">
        <v>139</v>
      </c>
      <c r="G18" s="19" t="s">
        <v>718</v>
      </c>
      <c r="H18" s="19" t="s">
        <v>207</v>
      </c>
      <c r="I18" s="19" t="s">
        <v>217</v>
      </c>
      <c r="J18" s="30" t="str">
        <f t="shared" si="0"/>
        <v>No Aplica Area</v>
      </c>
      <c r="K18" s="43" t="s">
        <v>218</v>
      </c>
      <c r="L18" s="19">
        <v>46</v>
      </c>
      <c r="M18" s="30">
        <v>7</v>
      </c>
      <c r="N18" s="30">
        <v>6</v>
      </c>
      <c r="O18" s="30">
        <v>3</v>
      </c>
      <c r="P18" s="30" t="str">
        <f t="shared" si="1"/>
        <v>Aplica Permanencia</v>
      </c>
      <c r="Q18" s="30">
        <v>21</v>
      </c>
      <c r="R18" s="30" t="str">
        <f t="shared" si="2"/>
        <v>No Procede Inscripcion</v>
      </c>
      <c r="S18" s="13"/>
      <c r="T18" s="13"/>
      <c r="U18" s="13" t="s">
        <v>873</v>
      </c>
      <c r="V18" s="13" t="s">
        <v>220</v>
      </c>
    </row>
    <row r="19" spans="1:22" s="17" customFormat="1" ht="28.5" x14ac:dyDescent="0.2">
      <c r="A19" s="31">
        <v>16</v>
      </c>
      <c r="B19" s="13" t="s">
        <v>658</v>
      </c>
      <c r="C19" s="13" t="str">
        <f>VLOOKUP(B19,SAC!14:1050,2,0)</f>
        <v>LOPEZ ORTIZ, NANCY CAROLINA</v>
      </c>
      <c r="D19" s="13">
        <f>VLOOKUP(B19,SAC!$2:$1038,3,0)</f>
        <v>37082656</v>
      </c>
      <c r="E19" s="43" t="s">
        <v>138</v>
      </c>
      <c r="F19" s="43" t="s">
        <v>139</v>
      </c>
      <c r="G19" s="19" t="s">
        <v>719</v>
      </c>
      <c r="H19" s="19" t="s">
        <v>217</v>
      </c>
      <c r="I19" s="19" t="s">
        <v>217</v>
      </c>
      <c r="J19" s="30" t="str">
        <f t="shared" si="0"/>
        <v>Aplica Area</v>
      </c>
      <c r="K19" s="43" t="s">
        <v>218</v>
      </c>
      <c r="L19" s="19">
        <v>36</v>
      </c>
      <c r="M19" s="30">
        <v>8</v>
      </c>
      <c r="N19" s="30">
        <v>6</v>
      </c>
      <c r="O19" s="30">
        <v>10</v>
      </c>
      <c r="P19" s="30" t="str">
        <f t="shared" si="1"/>
        <v>Aplica Permanencia</v>
      </c>
      <c r="Q19" s="30">
        <v>33</v>
      </c>
      <c r="R19" s="30" t="str">
        <f t="shared" si="2"/>
        <v>Inscrito Proceso</v>
      </c>
      <c r="S19" s="13"/>
      <c r="T19" s="13" t="s">
        <v>205</v>
      </c>
      <c r="U19" s="13" t="s">
        <v>799</v>
      </c>
      <c r="V19" s="13" t="s">
        <v>145</v>
      </c>
    </row>
    <row r="20" spans="1:22" s="17" customFormat="1" ht="54" x14ac:dyDescent="0.2">
      <c r="A20" s="31">
        <v>17</v>
      </c>
      <c r="B20" s="13" t="s">
        <v>643</v>
      </c>
      <c r="C20" s="13" t="str">
        <f>VLOOKUP(B20,SAC!15:1051,2,0)</f>
        <v>GARCIA NARVAEZ, LILIANA DEL CARMEN</v>
      </c>
      <c r="D20" s="13">
        <f>VLOOKUP(B20,SAC!$2:$1038,3,0)</f>
        <v>59817261</v>
      </c>
      <c r="E20" s="43" t="s">
        <v>138</v>
      </c>
      <c r="F20" s="43" t="s">
        <v>232</v>
      </c>
      <c r="G20" s="19" t="s">
        <v>720</v>
      </c>
      <c r="H20" s="19" t="s">
        <v>321</v>
      </c>
      <c r="I20" s="19" t="s">
        <v>217</v>
      </c>
      <c r="J20" s="30" t="str">
        <f t="shared" si="0"/>
        <v>No Aplica Area</v>
      </c>
      <c r="K20" s="43" t="s">
        <v>226</v>
      </c>
      <c r="L20" s="19">
        <v>46</v>
      </c>
      <c r="M20" s="30">
        <v>23</v>
      </c>
      <c r="N20" s="30">
        <v>0</v>
      </c>
      <c r="O20" s="30">
        <v>0</v>
      </c>
      <c r="P20" s="30" t="str">
        <f t="shared" si="1"/>
        <v>Aplica Permanencia</v>
      </c>
      <c r="Q20" s="30">
        <v>35</v>
      </c>
      <c r="R20" s="30" t="str">
        <f t="shared" si="2"/>
        <v>No Procede Inscripcion</v>
      </c>
      <c r="S20" s="13"/>
      <c r="T20" s="13"/>
      <c r="U20" s="13" t="s">
        <v>874</v>
      </c>
      <c r="V20" s="13" t="s">
        <v>220</v>
      </c>
    </row>
    <row r="21" spans="1:22" s="17" customFormat="1" ht="27" x14ac:dyDescent="0.2">
      <c r="A21" s="31">
        <v>18</v>
      </c>
      <c r="B21" s="13" t="s">
        <v>640</v>
      </c>
      <c r="C21" s="13" t="str">
        <f>VLOOKUP(B21,SAC!16:1052,2,0)</f>
        <v>MORAN GUERRERO, DORIS ROCIO</v>
      </c>
      <c r="D21" s="13">
        <f>VLOOKUP(B21,SAC!$2:$1038,3,0)</f>
        <v>27395377</v>
      </c>
      <c r="E21" s="43" t="s">
        <v>138</v>
      </c>
      <c r="F21" s="43" t="s">
        <v>131</v>
      </c>
      <c r="G21" s="19" t="s">
        <v>133</v>
      </c>
      <c r="H21" s="19" t="s">
        <v>207</v>
      </c>
      <c r="I21" s="19" t="s">
        <v>217</v>
      </c>
      <c r="J21" s="30" t="str">
        <f t="shared" si="0"/>
        <v>No Aplica Area</v>
      </c>
      <c r="K21" s="43" t="s">
        <v>226</v>
      </c>
      <c r="L21" s="19">
        <v>53</v>
      </c>
      <c r="M21" s="30">
        <v>15</v>
      </c>
      <c r="N21" s="30">
        <v>6</v>
      </c>
      <c r="O21" s="30">
        <v>1</v>
      </c>
      <c r="P21" s="30" t="str">
        <f t="shared" si="1"/>
        <v>Aplica Permanencia</v>
      </c>
      <c r="Q21" s="30">
        <v>16</v>
      </c>
      <c r="R21" s="30" t="str">
        <f t="shared" si="2"/>
        <v>No Procede Inscripcion</v>
      </c>
      <c r="S21" s="13"/>
      <c r="T21" s="13"/>
      <c r="U21" s="13" t="s">
        <v>875</v>
      </c>
      <c r="V21" s="13" t="s">
        <v>220</v>
      </c>
    </row>
    <row r="22" spans="1:22" s="17" customFormat="1" ht="27" x14ac:dyDescent="0.2">
      <c r="A22" s="31">
        <v>19</v>
      </c>
      <c r="B22" s="13" t="s">
        <v>634</v>
      </c>
      <c r="C22" s="13" t="str">
        <f>VLOOKUP(B22,SAC!17:1053,2,0)</f>
        <v>VILLOTA MORENO, CARLOS ALBERTO</v>
      </c>
      <c r="D22" s="13">
        <f>VLOOKUP(B22,SAC!$2:$1038,3,0)</f>
        <v>12992132</v>
      </c>
      <c r="E22" s="43" t="s">
        <v>138</v>
      </c>
      <c r="F22" s="43" t="s">
        <v>139</v>
      </c>
      <c r="G22" s="19" t="s">
        <v>722</v>
      </c>
      <c r="H22" s="19" t="s">
        <v>207</v>
      </c>
      <c r="I22" s="19" t="s">
        <v>217</v>
      </c>
      <c r="J22" s="30" t="str">
        <f t="shared" ref="J22" si="3">IF(H22="Humanidades Lengua Castellana","Aplica Area","No Aplica Area")</f>
        <v>No Aplica Area</v>
      </c>
      <c r="K22" s="43" t="s">
        <v>226</v>
      </c>
      <c r="L22" s="19">
        <v>51</v>
      </c>
      <c r="M22" s="30">
        <v>13</v>
      </c>
      <c r="N22" s="30">
        <v>1</v>
      </c>
      <c r="O22" s="30">
        <v>3</v>
      </c>
      <c r="P22" s="30" t="str">
        <f t="shared" si="1"/>
        <v>Aplica Permanencia</v>
      </c>
      <c r="Q22" s="30">
        <v>18</v>
      </c>
      <c r="R22" s="30" t="str">
        <f t="shared" si="2"/>
        <v>No Procede Inscripcion</v>
      </c>
      <c r="S22" s="13"/>
      <c r="T22" s="13" t="s">
        <v>205</v>
      </c>
      <c r="U22" s="13" t="s">
        <v>876</v>
      </c>
      <c r="V22" s="13" t="s">
        <v>220</v>
      </c>
    </row>
    <row r="23" spans="1:22" s="17" customFormat="1" ht="54" x14ac:dyDescent="0.2">
      <c r="A23" s="31">
        <v>20</v>
      </c>
      <c r="B23" s="13" t="s">
        <v>631</v>
      </c>
      <c r="C23" s="13" t="str">
        <f>VLOOKUP(B23,SAC!18:1054,2,0)</f>
        <v>ESCOBAR RUEDA, FERNANDA BEATRIZ</v>
      </c>
      <c r="D23" s="13">
        <f>VLOOKUP(B23,SAC!$2:$1038,3,0)</f>
        <v>27174906</v>
      </c>
      <c r="E23" s="43" t="s">
        <v>138</v>
      </c>
      <c r="F23" s="43" t="s">
        <v>139</v>
      </c>
      <c r="G23" s="19" t="s">
        <v>723</v>
      </c>
      <c r="H23" s="19" t="s">
        <v>321</v>
      </c>
      <c r="I23" s="19" t="s">
        <v>217</v>
      </c>
      <c r="J23" s="30" t="str">
        <f t="shared" ref="J23:J27" si="4">IF(H23="Humanidades Lengua Castellana","Aplica Area","No Aplica Area")</f>
        <v>No Aplica Area</v>
      </c>
      <c r="K23" s="43" t="s">
        <v>218</v>
      </c>
      <c r="L23" s="19">
        <v>51</v>
      </c>
      <c r="M23" s="30">
        <v>11</v>
      </c>
      <c r="N23" s="30">
        <v>8</v>
      </c>
      <c r="O23" s="30">
        <v>12</v>
      </c>
      <c r="P23" s="30" t="str">
        <f t="shared" ref="P23:P27" si="5">IF(M23&gt;=2,"Aplica Permanencia","No Aplica Permanencia")</f>
        <v>Aplica Permanencia</v>
      </c>
      <c r="Q23" s="30">
        <v>33</v>
      </c>
      <c r="R23" s="30" t="str">
        <f t="shared" ref="R23:R27" si="6">IF(AND(J23="Aplica Area",P23="Aplica Permanencia"),"Inscrito Proceso","No Procede Inscripcion")</f>
        <v>No Procede Inscripcion</v>
      </c>
      <c r="S23" s="13"/>
      <c r="T23" s="13"/>
      <c r="U23" s="13" t="s">
        <v>877</v>
      </c>
      <c r="V23" s="13" t="s">
        <v>220</v>
      </c>
    </row>
    <row r="24" spans="1:22" s="17" customFormat="1" ht="54" x14ac:dyDescent="0.2">
      <c r="A24" s="31">
        <v>21</v>
      </c>
      <c r="B24" s="13" t="s">
        <v>622</v>
      </c>
      <c r="C24" s="13" t="str">
        <f>VLOOKUP(B24,SAC!19:1055,2,0)</f>
        <v>GOMEZ, MARTHA PATRICIA</v>
      </c>
      <c r="D24" s="13">
        <f>VLOOKUP(B24,SAC!$2:$1038,3,0)</f>
        <v>27279220</v>
      </c>
      <c r="E24" s="43" t="s">
        <v>138</v>
      </c>
      <c r="F24" s="43" t="s">
        <v>139</v>
      </c>
      <c r="G24" s="19" t="s">
        <v>724</v>
      </c>
      <c r="H24" s="19" t="s">
        <v>321</v>
      </c>
      <c r="I24" s="19" t="s">
        <v>217</v>
      </c>
      <c r="J24" s="30" t="str">
        <f t="shared" si="4"/>
        <v>No Aplica Area</v>
      </c>
      <c r="K24" s="43" t="s">
        <v>226</v>
      </c>
      <c r="L24" s="19">
        <v>45</v>
      </c>
      <c r="M24" s="30">
        <v>3</v>
      </c>
      <c r="N24" s="30"/>
      <c r="O24" s="30"/>
      <c r="P24" s="30" t="str">
        <f t="shared" si="5"/>
        <v>Aplica Permanencia</v>
      </c>
      <c r="Q24" s="30">
        <v>22</v>
      </c>
      <c r="R24" s="30" t="str">
        <f t="shared" si="6"/>
        <v>No Procede Inscripcion</v>
      </c>
      <c r="S24" s="13"/>
      <c r="T24" s="13"/>
      <c r="U24" s="13" t="s">
        <v>878</v>
      </c>
      <c r="V24" s="13" t="s">
        <v>220</v>
      </c>
    </row>
    <row r="25" spans="1:22" s="17" customFormat="1" ht="67.5" x14ac:dyDescent="0.2">
      <c r="A25" s="31">
        <v>22</v>
      </c>
      <c r="B25" s="13" t="s">
        <v>619</v>
      </c>
      <c r="C25" s="13" t="str">
        <f>VLOOKUP(B25,SAC!20:1056,2,0)</f>
        <v>MONCAYO JOSSA, TERESA DE  JESUS</v>
      </c>
      <c r="D25" s="13">
        <f>VLOOKUP(B25,SAC!$2:$1038,3,0)</f>
        <v>27087998</v>
      </c>
      <c r="E25" s="43" t="s">
        <v>138</v>
      </c>
      <c r="F25" s="43" t="s">
        <v>725</v>
      </c>
      <c r="G25" s="19" t="s">
        <v>726</v>
      </c>
      <c r="H25" s="19" t="s">
        <v>217</v>
      </c>
      <c r="I25" s="19" t="s">
        <v>217</v>
      </c>
      <c r="J25" s="30" t="str">
        <f t="shared" si="4"/>
        <v>Aplica Area</v>
      </c>
      <c r="K25" s="43" t="s">
        <v>218</v>
      </c>
      <c r="L25" s="19">
        <v>40</v>
      </c>
      <c r="M25" s="30">
        <v>0</v>
      </c>
      <c r="N25" s="30">
        <v>0</v>
      </c>
      <c r="O25" s="30">
        <v>0</v>
      </c>
      <c r="P25" s="30" t="str">
        <f t="shared" si="5"/>
        <v>No Aplica Permanencia</v>
      </c>
      <c r="Q25" s="30">
        <v>56</v>
      </c>
      <c r="R25" s="30" t="str">
        <f t="shared" si="6"/>
        <v>No Procede Inscripcion</v>
      </c>
      <c r="S25" s="13"/>
      <c r="T25" s="13"/>
      <c r="U25" s="13" t="s">
        <v>879</v>
      </c>
      <c r="V25" s="13" t="s">
        <v>220</v>
      </c>
    </row>
    <row r="26" spans="1:22" s="17" customFormat="1" ht="54" x14ac:dyDescent="0.2">
      <c r="A26" s="31">
        <v>23</v>
      </c>
      <c r="B26" s="13" t="s">
        <v>613</v>
      </c>
      <c r="C26" s="13" t="str">
        <f>VLOOKUP(B26,SAC!21:1057,2,0)</f>
        <v>GUAPUCAL CUASANCHIR, ROSALBA</v>
      </c>
      <c r="D26" s="13">
        <f>VLOOKUP(B26,SAC!$2:$1038,3,0)</f>
        <v>27160254</v>
      </c>
      <c r="E26" s="43" t="s">
        <v>138</v>
      </c>
      <c r="F26" s="43" t="s">
        <v>714</v>
      </c>
      <c r="G26" s="19" t="s">
        <v>727</v>
      </c>
      <c r="H26" s="19" t="s">
        <v>321</v>
      </c>
      <c r="I26" s="19" t="s">
        <v>217</v>
      </c>
      <c r="J26" s="30" t="str">
        <f t="shared" si="4"/>
        <v>No Aplica Area</v>
      </c>
      <c r="K26" s="43" t="s">
        <v>218</v>
      </c>
      <c r="L26" s="19">
        <v>53</v>
      </c>
      <c r="M26" s="30">
        <v>3</v>
      </c>
      <c r="N26" s="30">
        <v>8</v>
      </c>
      <c r="O26" s="30">
        <v>0</v>
      </c>
      <c r="P26" s="30" t="str">
        <f t="shared" si="5"/>
        <v>Aplica Permanencia</v>
      </c>
      <c r="Q26" s="30">
        <v>51</v>
      </c>
      <c r="R26" s="30" t="str">
        <f t="shared" si="6"/>
        <v>No Procede Inscripcion</v>
      </c>
      <c r="S26" s="13"/>
      <c r="T26" s="13"/>
      <c r="U26" s="13" t="s">
        <v>878</v>
      </c>
      <c r="V26" s="13" t="s">
        <v>220</v>
      </c>
    </row>
    <row r="27" spans="1:22" s="17" customFormat="1" ht="40.5" x14ac:dyDescent="0.2">
      <c r="A27" s="31">
        <v>24</v>
      </c>
      <c r="B27" s="13" t="s">
        <v>571</v>
      </c>
      <c r="C27" s="13" t="str">
        <f>VLOOKUP(B27,SAC!22:1058,2,0)</f>
        <v>CERON IBARRA, CHRISTIAN DAVID</v>
      </c>
      <c r="D27" s="13">
        <f>VLOOKUP(B27,SAC!$2:$1038,3,0)</f>
        <v>1085277924</v>
      </c>
      <c r="E27" s="43" t="s">
        <v>138</v>
      </c>
      <c r="F27" s="43" t="s">
        <v>338</v>
      </c>
      <c r="G27" s="19" t="s">
        <v>728</v>
      </c>
      <c r="H27" s="19" t="s">
        <v>207</v>
      </c>
      <c r="I27" s="19" t="s">
        <v>217</v>
      </c>
      <c r="J27" s="30" t="str">
        <f t="shared" si="4"/>
        <v>No Aplica Area</v>
      </c>
      <c r="K27" s="43" t="s">
        <v>218</v>
      </c>
      <c r="L27" s="19">
        <v>29</v>
      </c>
      <c r="M27" s="30">
        <v>3</v>
      </c>
      <c r="N27" s="30">
        <v>3</v>
      </c>
      <c r="O27" s="30">
        <v>5</v>
      </c>
      <c r="P27" s="30" t="str">
        <f t="shared" si="5"/>
        <v>Aplica Permanencia</v>
      </c>
      <c r="Q27" s="30">
        <v>27</v>
      </c>
      <c r="R27" s="30" t="str">
        <f t="shared" si="6"/>
        <v>No Procede Inscripcion</v>
      </c>
      <c r="S27" s="13"/>
      <c r="T27" s="13"/>
      <c r="U27" s="13" t="s">
        <v>880</v>
      </c>
      <c r="V27" s="13" t="s">
        <v>220</v>
      </c>
    </row>
    <row r="28" spans="1:22" s="17" customFormat="1" ht="54" x14ac:dyDescent="0.2">
      <c r="A28" s="31">
        <v>25</v>
      </c>
      <c r="B28" s="13" t="s">
        <v>553</v>
      </c>
      <c r="C28" s="13" t="str">
        <f>VLOOKUP(B28,SAC!24:1060,2,0)</f>
        <v>BENAVIDES CIFUENTES, HAROL RENE</v>
      </c>
      <c r="D28" s="13">
        <f>VLOOKUP(B28,SAC!$2:$1038,3,0)</f>
        <v>12989634</v>
      </c>
      <c r="E28" s="43" t="s">
        <v>138</v>
      </c>
      <c r="F28" s="43" t="s">
        <v>139</v>
      </c>
      <c r="G28" s="19" t="s">
        <v>730</v>
      </c>
      <c r="H28" s="19" t="s">
        <v>321</v>
      </c>
      <c r="I28" s="19" t="s">
        <v>217</v>
      </c>
      <c r="J28" s="30" t="str">
        <f t="shared" ref="J28" si="7">IF(H28="Humanidades Lengua Castellana","Aplica Area","No Aplica Area")</f>
        <v>No Aplica Area</v>
      </c>
      <c r="K28" s="43" t="s">
        <v>226</v>
      </c>
      <c r="L28" s="19">
        <v>52</v>
      </c>
      <c r="M28" s="30">
        <v>2</v>
      </c>
      <c r="N28" s="30">
        <v>10</v>
      </c>
      <c r="O28" s="30">
        <v>5</v>
      </c>
      <c r="P28" s="30" t="str">
        <f t="shared" ref="P28" si="8">IF(M28&gt;=2,"Aplica Permanencia","No Aplica Permanencia")</f>
        <v>Aplica Permanencia</v>
      </c>
      <c r="Q28" s="30">
        <v>20</v>
      </c>
      <c r="R28" s="30" t="str">
        <f t="shared" ref="R28" si="9">IF(AND(J28="Aplica Area",P28="Aplica Permanencia"),"Inscrito Proceso","No Procede Inscripcion")</f>
        <v>No Procede Inscripcion</v>
      </c>
      <c r="S28" s="13"/>
      <c r="T28" s="13"/>
      <c r="U28" s="13" t="s">
        <v>881</v>
      </c>
      <c r="V28" s="13" t="s">
        <v>220</v>
      </c>
    </row>
    <row r="29" spans="1:22" s="17" customFormat="1" ht="54" x14ac:dyDescent="0.2">
      <c r="A29" s="31">
        <v>26</v>
      </c>
      <c r="B29" s="13" t="s">
        <v>518</v>
      </c>
      <c r="C29" s="13" t="str">
        <f>VLOOKUP(B29,SAC!27:1063,2,0)</f>
        <v>ERASO MELO, SCHNEYDA MARGOTH</v>
      </c>
      <c r="D29" s="13">
        <f>VLOOKUP(B29,SAC!$2:$1038,3,0)</f>
        <v>30729422</v>
      </c>
      <c r="E29" s="43" t="s">
        <v>138</v>
      </c>
      <c r="F29" s="43" t="s">
        <v>232</v>
      </c>
      <c r="G29" s="19" t="s">
        <v>732</v>
      </c>
      <c r="H29" s="19" t="s">
        <v>207</v>
      </c>
      <c r="I29" s="19" t="s">
        <v>217</v>
      </c>
      <c r="J29" s="30" t="str">
        <f t="shared" ref="J29:J31" si="10">IF(H29="Humanidades Lengua Castellana","Aplica Area","No Aplica Area")</f>
        <v>No Aplica Area</v>
      </c>
      <c r="K29" s="43" t="s">
        <v>218</v>
      </c>
      <c r="L29" s="19">
        <v>56</v>
      </c>
      <c r="M29" s="30">
        <v>25</v>
      </c>
      <c r="N29" s="30">
        <v>0</v>
      </c>
      <c r="O29" s="30">
        <v>0</v>
      </c>
      <c r="P29" s="30" t="str">
        <f t="shared" ref="P29:P31" si="11">IF(M29&gt;=2,"Aplica Permanencia","No Aplica Permanencia")</f>
        <v>Aplica Permanencia</v>
      </c>
      <c r="Q29" s="30">
        <v>35</v>
      </c>
      <c r="R29" s="30" t="str">
        <f t="shared" ref="R29:R31" si="12">IF(AND(J29="Aplica Area",P29="Aplica Permanencia"),"Inscrito Proceso","No Procede Inscripcion")</f>
        <v>No Procede Inscripcion</v>
      </c>
      <c r="S29" s="13"/>
      <c r="T29" s="13"/>
      <c r="U29" s="13" t="s">
        <v>882</v>
      </c>
      <c r="V29" s="13" t="s">
        <v>220</v>
      </c>
    </row>
    <row r="30" spans="1:22" s="17" customFormat="1" ht="81" x14ac:dyDescent="0.2">
      <c r="A30" s="31">
        <v>27</v>
      </c>
      <c r="B30" s="13" t="s">
        <v>509</v>
      </c>
      <c r="C30" s="13" t="str">
        <f>VLOOKUP(B30,SAC!28:1064,2,0)</f>
        <v>BURBANO PATIÑO, GERARDO IGNACIO</v>
      </c>
      <c r="D30" s="13">
        <f>VLOOKUP(B30,SAC!$2:$1038,3,0)</f>
        <v>12985994</v>
      </c>
      <c r="E30" s="43" t="s">
        <v>138</v>
      </c>
      <c r="F30" s="43" t="s">
        <v>801</v>
      </c>
      <c r="G30" s="19" t="s">
        <v>733</v>
      </c>
      <c r="H30" s="19" t="s">
        <v>207</v>
      </c>
      <c r="I30" s="19" t="s">
        <v>217</v>
      </c>
      <c r="J30" s="30" t="str">
        <f t="shared" si="10"/>
        <v>No Aplica Area</v>
      </c>
      <c r="K30" s="43" t="s">
        <v>222</v>
      </c>
      <c r="L30" s="19">
        <v>53</v>
      </c>
      <c r="M30" s="30">
        <v>10</v>
      </c>
      <c r="N30" s="30">
        <v>8</v>
      </c>
      <c r="O30" s="30">
        <v>1</v>
      </c>
      <c r="P30" s="30" t="str">
        <f t="shared" si="11"/>
        <v>Aplica Permanencia</v>
      </c>
      <c r="Q30" s="30">
        <v>26</v>
      </c>
      <c r="R30" s="30" t="str">
        <f t="shared" si="12"/>
        <v>No Procede Inscripcion</v>
      </c>
      <c r="S30" s="13"/>
      <c r="T30" s="13"/>
      <c r="U30" s="13" t="s">
        <v>802</v>
      </c>
      <c r="V30" s="13" t="s">
        <v>220</v>
      </c>
    </row>
    <row r="31" spans="1:22" s="17" customFormat="1" ht="40.5" x14ac:dyDescent="0.2">
      <c r="A31" s="31">
        <v>28</v>
      </c>
      <c r="B31" s="13" t="s">
        <v>503</v>
      </c>
      <c r="C31" s="13" t="str">
        <f>VLOOKUP(B31,SAC!29:1065,2,0)</f>
        <v>SARASTY APRAEZ, EFRAIN</v>
      </c>
      <c r="D31" s="13">
        <f>VLOOKUP(B31,SAC!$2:$1038,3,0)</f>
        <v>12987229</v>
      </c>
      <c r="E31" s="43" t="s">
        <v>138</v>
      </c>
      <c r="F31" s="43" t="s">
        <v>139</v>
      </c>
      <c r="G31" s="19" t="s">
        <v>734</v>
      </c>
      <c r="H31" s="19" t="s">
        <v>207</v>
      </c>
      <c r="I31" s="19" t="s">
        <v>217</v>
      </c>
      <c r="J31" s="30" t="str">
        <f t="shared" si="10"/>
        <v>No Aplica Area</v>
      </c>
      <c r="K31" s="43" t="s">
        <v>218</v>
      </c>
      <c r="L31" s="19">
        <v>0</v>
      </c>
      <c r="M31" s="30">
        <v>13</v>
      </c>
      <c r="N31" s="30">
        <v>1</v>
      </c>
      <c r="O31" s="30">
        <v>8</v>
      </c>
      <c r="P31" s="30" t="str">
        <f t="shared" si="11"/>
        <v>Aplica Permanencia</v>
      </c>
      <c r="Q31" s="30">
        <v>15</v>
      </c>
      <c r="R31" s="30" t="str">
        <f t="shared" si="12"/>
        <v>No Procede Inscripcion</v>
      </c>
      <c r="S31" s="13"/>
      <c r="T31" s="13"/>
      <c r="U31" s="13" t="s">
        <v>803</v>
      </c>
      <c r="V31" s="13" t="s">
        <v>220</v>
      </c>
    </row>
    <row r="32" spans="1:22" s="17" customFormat="1" ht="28.5" x14ac:dyDescent="0.2">
      <c r="A32" s="31">
        <v>29</v>
      </c>
      <c r="B32" s="13" t="s">
        <v>494</v>
      </c>
      <c r="C32" s="13" t="str">
        <f>VLOOKUP(B32,SAC!30:1066,2,0)</f>
        <v>TAGUADA, VIVIANA CAROLINA</v>
      </c>
      <c r="D32" s="13">
        <f>VLOOKUP(B32,SAC!$2:$1038,3,0)</f>
        <v>36758708</v>
      </c>
      <c r="E32" s="43" t="s">
        <v>138</v>
      </c>
      <c r="F32" s="43" t="s">
        <v>132</v>
      </c>
      <c r="G32" s="19" t="s">
        <v>735</v>
      </c>
      <c r="H32" s="19" t="s">
        <v>217</v>
      </c>
      <c r="I32" s="19" t="s">
        <v>217</v>
      </c>
      <c r="J32" s="30" t="str">
        <f t="shared" ref="J32" si="13">IF(H32="Humanidades Lengua Castellana","Aplica Area","No Aplica Area")</f>
        <v>Aplica Area</v>
      </c>
      <c r="K32" s="43" t="s">
        <v>736</v>
      </c>
      <c r="L32" s="19">
        <v>0</v>
      </c>
      <c r="M32" s="30">
        <v>3</v>
      </c>
      <c r="N32" s="30">
        <v>3</v>
      </c>
      <c r="O32" s="30">
        <v>22</v>
      </c>
      <c r="P32" s="30" t="str">
        <f t="shared" ref="P32" si="14">IF(M32&gt;=2,"Aplica Permanencia","No Aplica Permanencia")</f>
        <v>Aplica Permanencia</v>
      </c>
      <c r="Q32" s="30">
        <v>91</v>
      </c>
      <c r="R32" s="30" t="str">
        <f t="shared" ref="R32" si="15">IF(AND(J32="Aplica Area",P32="Aplica Permanencia"),"Inscrito Proceso","No Procede Inscripcion")</f>
        <v>Inscrito Proceso</v>
      </c>
      <c r="S32" s="13"/>
      <c r="T32" s="13"/>
      <c r="U32" s="13" t="s">
        <v>737</v>
      </c>
      <c r="V32" s="13" t="s">
        <v>220</v>
      </c>
    </row>
    <row r="33" spans="1:22" s="17" customFormat="1" ht="40.5" x14ac:dyDescent="0.2">
      <c r="A33" s="31">
        <v>30</v>
      </c>
      <c r="B33" s="13" t="s">
        <v>491</v>
      </c>
      <c r="C33" s="13" t="str">
        <f>VLOOKUP(B33,SAC!31:1067,2,0)</f>
        <v>RAMIREZ ERASO, ANGELA XIMENA</v>
      </c>
      <c r="D33" s="13">
        <f>VLOOKUP(B33,SAC!$2:$1038,3,0)</f>
        <v>37082716</v>
      </c>
      <c r="E33" s="43" t="s">
        <v>138</v>
      </c>
      <c r="F33" s="43" t="s">
        <v>131</v>
      </c>
      <c r="G33" s="19" t="s">
        <v>738</v>
      </c>
      <c r="H33" s="19" t="s">
        <v>207</v>
      </c>
      <c r="I33" s="19" t="s">
        <v>217</v>
      </c>
      <c r="J33" s="30" t="str">
        <f t="shared" ref="J33:J34" si="16">IF(H33="Humanidades Lengua Castellana","Aplica Area","No Aplica Area")</f>
        <v>No Aplica Area</v>
      </c>
      <c r="K33" s="43" t="s">
        <v>218</v>
      </c>
      <c r="L33" s="19">
        <v>37</v>
      </c>
      <c r="M33" s="30">
        <v>1</v>
      </c>
      <c r="N33" s="30">
        <v>10</v>
      </c>
      <c r="O33" s="30">
        <v>1</v>
      </c>
      <c r="P33" s="30" t="str">
        <f t="shared" ref="P33:P34" si="17">IF(M33&gt;=2,"Aplica Permanencia","No Aplica Permanencia")</f>
        <v>No Aplica Permanencia</v>
      </c>
      <c r="Q33" s="30">
        <v>20</v>
      </c>
      <c r="R33" s="30" t="str">
        <f t="shared" ref="R33:R34" si="18">IF(AND(J33="Aplica Area",P33="Aplica Permanencia"),"Inscrito Proceso","No Procede Inscripcion")</f>
        <v>No Procede Inscripcion</v>
      </c>
      <c r="S33" s="13"/>
      <c r="T33" s="13"/>
      <c r="U33" s="13" t="s">
        <v>804</v>
      </c>
      <c r="V33" s="13" t="s">
        <v>220</v>
      </c>
    </row>
    <row r="34" spans="1:22" s="17" customFormat="1" ht="54" x14ac:dyDescent="0.2">
      <c r="A34" s="31">
        <v>31</v>
      </c>
      <c r="B34" s="13" t="s">
        <v>488</v>
      </c>
      <c r="C34" s="13" t="str">
        <f>VLOOKUP(B34,SAC!32:1068,2,0)</f>
        <v>GOMAJOA PAZ, PAOLA ANDREA</v>
      </c>
      <c r="D34" s="13">
        <f>VLOOKUP(B34,SAC!$2:$1038,3,0)</f>
        <v>36757091</v>
      </c>
      <c r="E34" s="43" t="s">
        <v>138</v>
      </c>
      <c r="F34" s="43" t="s">
        <v>131</v>
      </c>
      <c r="G34" s="19" t="s">
        <v>709</v>
      </c>
      <c r="H34" s="19" t="s">
        <v>207</v>
      </c>
      <c r="I34" s="19" t="s">
        <v>217</v>
      </c>
      <c r="J34" s="30" t="str">
        <f t="shared" si="16"/>
        <v>No Aplica Area</v>
      </c>
      <c r="K34" s="43" t="s">
        <v>218</v>
      </c>
      <c r="L34" s="19">
        <v>37</v>
      </c>
      <c r="M34" s="30">
        <v>4</v>
      </c>
      <c r="N34" s="30">
        <v>6</v>
      </c>
      <c r="O34" s="30">
        <v>8</v>
      </c>
      <c r="P34" s="30" t="str">
        <f t="shared" si="17"/>
        <v>Aplica Permanencia</v>
      </c>
      <c r="Q34" s="30">
        <v>16</v>
      </c>
      <c r="R34" s="30" t="str">
        <f t="shared" si="18"/>
        <v>No Procede Inscripcion</v>
      </c>
      <c r="S34" s="13"/>
      <c r="T34" s="13"/>
      <c r="U34" s="13" t="s">
        <v>805</v>
      </c>
      <c r="V34" s="13" t="s">
        <v>220</v>
      </c>
    </row>
  </sheetData>
  <sheetProtection password="92A9" sheet="1" formatCells="0" formatColumns="0" formatRows="0" insertColumns="0" insertRows="0" insertHyperlinks="0" deleteColumns="0" deleteRows="0" sort="0" autoFilter="0" pivotTables="0"/>
  <dataConsolidate/>
  <mergeCells count="21">
    <mergeCell ref="G2:G3"/>
    <mergeCell ref="H2:H3"/>
    <mergeCell ref="I2:I3"/>
    <mergeCell ref="J2:J3"/>
    <mergeCell ref="K2:K3"/>
    <mergeCell ref="A1:V1"/>
    <mergeCell ref="U2:U3"/>
    <mergeCell ref="V2:V3"/>
    <mergeCell ref="M2:O2"/>
    <mergeCell ref="P2:P3"/>
    <mergeCell ref="Q2:Q3"/>
    <mergeCell ref="R2:R3"/>
    <mergeCell ref="S2:S3"/>
    <mergeCell ref="T2:T3"/>
    <mergeCell ref="L2:L3"/>
    <mergeCell ref="A2:A3"/>
    <mergeCell ref="B2:B3"/>
    <mergeCell ref="C2:C3"/>
    <mergeCell ref="D2:D3"/>
    <mergeCell ref="E2:E3"/>
    <mergeCell ref="F2:F3"/>
  </mergeCells>
  <conditionalFormatting sqref="V4 V28:V34">
    <cfRule type="containsText" dxfId="340" priority="165" operator="containsText" text="No Procede Inscricion, como tampoco estudios de criterios">
      <formula>NOT(ISERROR(SEARCH("No Procede Inscricion, como tampoco estudios de criterios",V4)))</formula>
    </cfRule>
    <cfRule type="containsText" dxfId="339" priority="180" operator="containsText" text="NoCumple Criterios Para Traslado">
      <formula>NOT(ISERROR(SEARCH("NoCumple Criterios Para Traslado",V4)))</formula>
    </cfRule>
  </conditionalFormatting>
  <conditionalFormatting sqref="J4 J28:J31">
    <cfRule type="containsText" dxfId="338" priority="195" operator="containsText" text="No Aplica Area">
      <formula>NOT(ISERROR(SEARCH("No Aplica Area",J4)))</formula>
    </cfRule>
  </conditionalFormatting>
  <conditionalFormatting sqref="P4 P28:P31">
    <cfRule type="containsText" dxfId="337" priority="193" operator="containsText" text="No Aplica Permanencia">
      <formula>NOT(ISERROR(SEARCH("No Aplica Permanencia",P4)))</formula>
    </cfRule>
    <cfRule type="containsText" dxfId="336" priority="194" operator="containsText" text="No Aplica Area">
      <formula>NOT(ISERROR(SEARCH("No Aplica Area",P4)))</formula>
    </cfRule>
  </conditionalFormatting>
  <conditionalFormatting sqref="R4 R28:R31">
    <cfRule type="containsText" dxfId="335" priority="192" operator="containsText" text="No Procede Inscripcion">
      <formula>NOT(ISERROR(SEARCH("No Procede Inscripcion",R4)))</formula>
    </cfRule>
  </conditionalFormatting>
  <conditionalFormatting sqref="V4 V28:V34">
    <cfRule type="containsText" dxfId="334" priority="176" operator="containsText" text="No cumple con los criterios de traslado">
      <formula>NOT(ISERROR(SEARCH("No cumple con los criterios de traslado",V4)))</formula>
    </cfRule>
    <cfRule type="containsText" dxfId="333" priority="177" operator="containsText" text="No cumple con los criterios de Traslado">
      <formula>NOT(ISERROR(SEARCH("No cumple con los criterios de Traslado",V4)))</formula>
    </cfRule>
    <cfRule type="containsText" dxfId="332" priority="178" operator="containsText" text="No Cumple Criterios Para Traslado">
      <formula>NOT(ISERROR(SEARCH("No Cumple Criterios Para Traslado",V4)))</formula>
    </cfRule>
    <cfRule type="containsText" dxfId="331" priority="179" operator="containsText" text="No Cumple Requisitos Para Traslado">
      <formula>NOT(ISERROR(SEARCH("No Cumple Requisitos Para Traslado",V4)))</formula>
    </cfRule>
    <cfRule type="containsText" dxfId="330" priority="181" operator="containsText" text="No Cumple Criterios de Traslado">
      <formula>NOT(ISERROR(SEARCH("No Cumple Criterios de Traslado",V4)))</formula>
    </cfRule>
  </conditionalFormatting>
  <conditionalFormatting sqref="V5:V14">
    <cfRule type="containsText" dxfId="329" priority="154" operator="containsText" text="No Procede Inscricion, como tampoco estudios de criterios">
      <formula>NOT(ISERROR(SEARCH("No Procede Inscricion, como tampoco estudios de criterios",V5)))</formula>
    </cfRule>
    <cfRule type="containsText" dxfId="328" priority="159" operator="containsText" text="NoCumple Criterios Para Traslado">
      <formula>NOT(ISERROR(SEARCH("NoCumple Criterios Para Traslado",V5)))</formula>
    </cfRule>
  </conditionalFormatting>
  <conditionalFormatting sqref="J5:J14">
    <cfRule type="containsText" dxfId="327" priority="164" operator="containsText" text="No Aplica Area">
      <formula>NOT(ISERROR(SEARCH("No Aplica Area",J5)))</formula>
    </cfRule>
  </conditionalFormatting>
  <conditionalFormatting sqref="P5:P14">
    <cfRule type="containsText" dxfId="326" priority="162" operator="containsText" text="No Aplica Permanencia">
      <formula>NOT(ISERROR(SEARCH("No Aplica Permanencia",P5)))</formula>
    </cfRule>
    <cfRule type="containsText" dxfId="325" priority="163" operator="containsText" text="No Aplica Area">
      <formula>NOT(ISERROR(SEARCH("No Aplica Area",P5)))</formula>
    </cfRule>
  </conditionalFormatting>
  <conditionalFormatting sqref="R5:R14">
    <cfRule type="containsText" dxfId="324" priority="161" operator="containsText" text="No Procede Inscripcion">
      <formula>NOT(ISERROR(SEARCH("No Procede Inscripcion",R5)))</formula>
    </cfRule>
  </conditionalFormatting>
  <conditionalFormatting sqref="V5:V14">
    <cfRule type="containsText" dxfId="323" priority="155" operator="containsText" text="No cumple con los criterios de traslado">
      <formula>NOT(ISERROR(SEARCH("No cumple con los criterios de traslado",V5)))</formula>
    </cfRule>
    <cfRule type="containsText" dxfId="322" priority="156" operator="containsText" text="No cumple con los criterios de Traslado">
      <formula>NOT(ISERROR(SEARCH("No cumple con los criterios de Traslado",V5)))</formula>
    </cfRule>
    <cfRule type="containsText" dxfId="321" priority="157" operator="containsText" text="No Cumple Criterios Para Traslado">
      <formula>NOT(ISERROR(SEARCH("No Cumple Criterios Para Traslado",V5)))</formula>
    </cfRule>
    <cfRule type="containsText" dxfId="320" priority="158" operator="containsText" text="No Cumple Requisitos Para Traslado">
      <formula>NOT(ISERROR(SEARCH("No Cumple Requisitos Para Traslado",V5)))</formula>
    </cfRule>
    <cfRule type="containsText" dxfId="319" priority="160" operator="containsText" text="No Cumple Criterios de Traslado">
      <formula>NOT(ISERROR(SEARCH("No Cumple Criterios de Traslado",V5)))</formula>
    </cfRule>
  </conditionalFormatting>
  <conditionalFormatting sqref="J15:J21">
    <cfRule type="containsText" dxfId="318" priority="153" operator="containsText" text="No Aplica Area">
      <formula>NOT(ISERROR(SEARCH("No Aplica Area",J15)))</formula>
    </cfRule>
  </conditionalFormatting>
  <conditionalFormatting sqref="P15:P16">
    <cfRule type="containsText" dxfId="317" priority="151" operator="containsText" text="No Aplica Permanencia">
      <formula>NOT(ISERROR(SEARCH("No Aplica Permanencia",P15)))</formula>
    </cfRule>
    <cfRule type="containsText" dxfId="316" priority="152" operator="containsText" text="No Aplica Area">
      <formula>NOT(ISERROR(SEARCH("No Aplica Area",P15)))</formula>
    </cfRule>
  </conditionalFormatting>
  <conditionalFormatting sqref="R15:R20">
    <cfRule type="containsText" dxfId="315" priority="150" operator="containsText" text="No Procede Inscripcion">
      <formula>NOT(ISERROR(SEARCH("No Procede Inscripcion",R15)))</formula>
    </cfRule>
  </conditionalFormatting>
  <conditionalFormatting sqref="P17:P20">
    <cfRule type="containsText" dxfId="314" priority="140" operator="containsText" text="No Aplica Permanencia">
      <formula>NOT(ISERROR(SEARCH("No Aplica Permanencia",P17)))</formula>
    </cfRule>
    <cfRule type="containsText" dxfId="313" priority="141" operator="containsText" text="No Aplica Area">
      <formula>NOT(ISERROR(SEARCH("No Aplica Area",P17)))</formula>
    </cfRule>
  </conditionalFormatting>
  <conditionalFormatting sqref="V15:V18">
    <cfRule type="containsText" dxfId="312" priority="125" operator="containsText" text="No Procede Inscricion, como tampoco estudios de criterios">
      <formula>NOT(ISERROR(SEARCH("No Procede Inscricion, como tampoco estudios de criterios",V15)))</formula>
    </cfRule>
    <cfRule type="containsText" dxfId="311" priority="130" operator="containsText" text="NoCumple Criterios Para Traslado">
      <formula>NOT(ISERROR(SEARCH("NoCumple Criterios Para Traslado",V15)))</formula>
    </cfRule>
  </conditionalFormatting>
  <conditionalFormatting sqref="V15:V18">
    <cfRule type="containsText" dxfId="310" priority="126" operator="containsText" text="No cumple con los criterios de traslado">
      <formula>NOT(ISERROR(SEARCH("No cumple con los criterios de traslado",V15)))</formula>
    </cfRule>
    <cfRule type="containsText" dxfId="309" priority="127" operator="containsText" text="No cumple con los criterios de Traslado">
      <formula>NOT(ISERROR(SEARCH("No cumple con los criterios de Traslado",V15)))</formula>
    </cfRule>
    <cfRule type="containsText" dxfId="308" priority="128" operator="containsText" text="No Cumple Criterios Para Traslado">
      <formula>NOT(ISERROR(SEARCH("No Cumple Criterios Para Traslado",V15)))</formula>
    </cfRule>
    <cfRule type="containsText" dxfId="307" priority="129" operator="containsText" text="No Cumple Requisitos Para Traslado">
      <formula>NOT(ISERROR(SEARCH("No Cumple Requisitos Para Traslado",V15)))</formula>
    </cfRule>
    <cfRule type="containsText" dxfId="306" priority="131" operator="containsText" text="No Cumple Criterios de Traslado">
      <formula>NOT(ISERROR(SEARCH("No Cumple Criterios de Traslado",V15)))</formula>
    </cfRule>
  </conditionalFormatting>
  <conditionalFormatting sqref="V20">
    <cfRule type="containsText" dxfId="305" priority="78" operator="containsText" text="No Procede Inscricion, como tampoco estudios de criterios">
      <formula>NOT(ISERROR(SEARCH("No Procede Inscricion, como tampoco estudios de criterios",V20)))</formula>
    </cfRule>
    <cfRule type="containsText" dxfId="304" priority="83" operator="containsText" text="NoCumple Criterios Para Traslado">
      <formula>NOT(ISERROR(SEARCH("NoCumple Criterios Para Traslado",V20)))</formula>
    </cfRule>
  </conditionalFormatting>
  <conditionalFormatting sqref="V20">
    <cfRule type="containsText" dxfId="303" priority="79" operator="containsText" text="No cumple con los criterios de traslado">
      <formula>NOT(ISERROR(SEARCH("No cumple con los criterios de traslado",V20)))</formula>
    </cfRule>
    <cfRule type="containsText" dxfId="302" priority="80" operator="containsText" text="No cumple con los criterios de Traslado">
      <formula>NOT(ISERROR(SEARCH("No cumple con los criterios de Traslado",V20)))</formula>
    </cfRule>
    <cfRule type="containsText" dxfId="301" priority="81" operator="containsText" text="No Cumple Criterios Para Traslado">
      <formula>NOT(ISERROR(SEARCH("No Cumple Criterios Para Traslado",V20)))</formula>
    </cfRule>
    <cfRule type="containsText" dxfId="300" priority="82" operator="containsText" text="No Cumple Requisitos Para Traslado">
      <formula>NOT(ISERROR(SEARCH("No Cumple Requisitos Para Traslado",V20)))</formula>
    </cfRule>
    <cfRule type="containsText" dxfId="299" priority="84" operator="containsText" text="No Cumple Criterios de Traslado">
      <formula>NOT(ISERROR(SEARCH("No Cumple Criterios de Traslado",V20)))</formula>
    </cfRule>
  </conditionalFormatting>
  <conditionalFormatting sqref="J22">
    <cfRule type="containsText" dxfId="298" priority="77" operator="containsText" text="No Aplica Area">
      <formula>NOT(ISERROR(SEARCH("No Aplica Area",J22)))</formula>
    </cfRule>
  </conditionalFormatting>
  <conditionalFormatting sqref="R21:R22">
    <cfRule type="containsText" dxfId="297" priority="101" operator="containsText" text="No Procede Inscripcion">
      <formula>NOT(ISERROR(SEARCH("No Procede Inscripcion",R21)))</formula>
    </cfRule>
  </conditionalFormatting>
  <conditionalFormatting sqref="P21:P22">
    <cfRule type="containsText" dxfId="296" priority="99" operator="containsText" text="No Aplica Permanencia">
      <formula>NOT(ISERROR(SEARCH("No Aplica Permanencia",P21)))</formula>
    </cfRule>
    <cfRule type="containsText" dxfId="295" priority="100" operator="containsText" text="No Aplica Area">
      <formula>NOT(ISERROR(SEARCH("No Aplica Area",P21)))</formula>
    </cfRule>
  </conditionalFormatting>
  <conditionalFormatting sqref="V21:V22">
    <cfRule type="containsText" dxfId="294" priority="92" operator="containsText" text="No Procede Inscricion, como tampoco estudios de criterios">
      <formula>NOT(ISERROR(SEARCH("No Procede Inscricion, como tampoco estudios de criterios",V21)))</formula>
    </cfRule>
    <cfRule type="containsText" dxfId="293" priority="97" operator="containsText" text="NoCumple Criterios Para Traslado">
      <formula>NOT(ISERROR(SEARCH("NoCumple Criterios Para Traslado",V21)))</formula>
    </cfRule>
  </conditionalFormatting>
  <conditionalFormatting sqref="V21:V22">
    <cfRule type="containsText" dxfId="292" priority="93" operator="containsText" text="No cumple con los criterios de traslado">
      <formula>NOT(ISERROR(SEARCH("No cumple con los criterios de traslado",V21)))</formula>
    </cfRule>
    <cfRule type="containsText" dxfId="291" priority="94" operator="containsText" text="No cumple con los criterios de Traslado">
      <formula>NOT(ISERROR(SEARCH("No cumple con los criterios de Traslado",V21)))</formula>
    </cfRule>
    <cfRule type="containsText" dxfId="290" priority="95" operator="containsText" text="No Cumple Criterios Para Traslado">
      <formula>NOT(ISERROR(SEARCH("No Cumple Criterios Para Traslado",V21)))</formula>
    </cfRule>
    <cfRule type="containsText" dxfId="289" priority="96" operator="containsText" text="No Cumple Requisitos Para Traslado">
      <formula>NOT(ISERROR(SEARCH("No Cumple Requisitos Para Traslado",V21)))</formula>
    </cfRule>
    <cfRule type="containsText" dxfId="288" priority="98" operator="containsText" text="No Cumple Criterios de Traslado">
      <formula>NOT(ISERROR(SEARCH("No Cumple Criterios de Traslado",V21)))</formula>
    </cfRule>
  </conditionalFormatting>
  <conditionalFormatting sqref="V19">
    <cfRule type="containsText" dxfId="287" priority="85" operator="containsText" text="No Procede Inscricion, como tampoco estudios de criterios">
      <formula>NOT(ISERROR(SEARCH("No Procede Inscricion, como tampoco estudios de criterios",V19)))</formula>
    </cfRule>
    <cfRule type="containsText" dxfId="286" priority="90" operator="containsText" text="NoCumple Criterios Para Traslado">
      <formula>NOT(ISERROR(SEARCH("NoCumple Criterios Para Traslado",V19)))</formula>
    </cfRule>
  </conditionalFormatting>
  <conditionalFormatting sqref="V19">
    <cfRule type="containsText" dxfId="285" priority="86" operator="containsText" text="No cumple con los criterios de traslado">
      <formula>NOT(ISERROR(SEARCH("No cumple con los criterios de traslado",V19)))</formula>
    </cfRule>
    <cfRule type="containsText" dxfId="284" priority="87" operator="containsText" text="No cumple con los criterios de Traslado">
      <formula>NOT(ISERROR(SEARCH("No cumple con los criterios de Traslado",V19)))</formula>
    </cfRule>
    <cfRule type="containsText" dxfId="283" priority="88" operator="containsText" text="No Cumple Criterios Para Traslado">
      <formula>NOT(ISERROR(SEARCH("No Cumple Criterios Para Traslado",V19)))</formula>
    </cfRule>
    <cfRule type="containsText" dxfId="282" priority="89" operator="containsText" text="No Cumple Requisitos Para Traslado">
      <formula>NOT(ISERROR(SEARCH("No Cumple Requisitos Para Traslado",V19)))</formula>
    </cfRule>
    <cfRule type="containsText" dxfId="281" priority="91" operator="containsText" text="No Cumple Criterios de Traslado">
      <formula>NOT(ISERROR(SEARCH("No Cumple Criterios de Traslado",V19)))</formula>
    </cfRule>
  </conditionalFormatting>
  <conditionalFormatting sqref="J23:J27">
    <cfRule type="containsText" dxfId="280" priority="45" operator="containsText" text="No Aplica Area">
      <formula>NOT(ISERROR(SEARCH("No Aplica Area",J23)))</formula>
    </cfRule>
  </conditionalFormatting>
  <conditionalFormatting sqref="R23:R27">
    <cfRule type="containsText" dxfId="279" priority="55" operator="containsText" text="No Procede Inscripcion">
      <formula>NOT(ISERROR(SEARCH("No Procede Inscripcion",R23)))</formula>
    </cfRule>
  </conditionalFormatting>
  <conditionalFormatting sqref="P23:P27">
    <cfRule type="containsText" dxfId="278" priority="53" operator="containsText" text="No Aplica Permanencia">
      <formula>NOT(ISERROR(SEARCH("No Aplica Permanencia",P23)))</formula>
    </cfRule>
    <cfRule type="containsText" dxfId="277" priority="54" operator="containsText" text="No Aplica Area">
      <formula>NOT(ISERROR(SEARCH("No Aplica Area",P23)))</formula>
    </cfRule>
  </conditionalFormatting>
  <conditionalFormatting sqref="V23:V27">
    <cfRule type="containsText" dxfId="276" priority="46" operator="containsText" text="No Procede Inscricion, como tampoco estudios de criterios">
      <formula>NOT(ISERROR(SEARCH("No Procede Inscricion, como tampoco estudios de criterios",V23)))</formula>
    </cfRule>
    <cfRule type="containsText" dxfId="275" priority="51" operator="containsText" text="NoCumple Criterios Para Traslado">
      <formula>NOT(ISERROR(SEARCH("NoCumple Criterios Para Traslado",V23)))</formula>
    </cfRule>
  </conditionalFormatting>
  <conditionalFormatting sqref="V23:V27">
    <cfRule type="containsText" dxfId="274" priority="47" operator="containsText" text="No cumple con los criterios de traslado">
      <formula>NOT(ISERROR(SEARCH("No cumple con los criterios de traslado",V23)))</formula>
    </cfRule>
    <cfRule type="containsText" dxfId="273" priority="48" operator="containsText" text="No cumple con los criterios de Traslado">
      <formula>NOT(ISERROR(SEARCH("No cumple con los criterios de Traslado",V23)))</formula>
    </cfRule>
    <cfRule type="containsText" dxfId="272" priority="49" operator="containsText" text="No Cumple Criterios Para Traslado">
      <formula>NOT(ISERROR(SEARCH("No Cumple Criterios Para Traslado",V23)))</formula>
    </cfRule>
    <cfRule type="containsText" dxfId="271" priority="50" operator="containsText" text="No Cumple Requisitos Para Traslado">
      <formula>NOT(ISERROR(SEARCH("No Cumple Requisitos Para Traslado",V23)))</formula>
    </cfRule>
    <cfRule type="containsText" dxfId="270" priority="52" operator="containsText" text="No Cumple Criterios de Traslado">
      <formula>NOT(ISERROR(SEARCH("No Cumple Criterios de Traslado",V23)))</formula>
    </cfRule>
  </conditionalFormatting>
  <conditionalFormatting sqref="J32">
    <cfRule type="containsText" dxfId="269" priority="12" operator="containsText" text="No Aplica Area">
      <formula>NOT(ISERROR(SEARCH("No Aplica Area",J32)))</formula>
    </cfRule>
  </conditionalFormatting>
  <conditionalFormatting sqref="R32">
    <cfRule type="containsText" dxfId="268" priority="22" operator="containsText" text="No Procede Inscripcion">
      <formula>NOT(ISERROR(SEARCH("No Procede Inscripcion",R32)))</formula>
    </cfRule>
  </conditionalFormatting>
  <conditionalFormatting sqref="P32">
    <cfRule type="containsText" dxfId="267" priority="20" operator="containsText" text="No Aplica Permanencia">
      <formula>NOT(ISERROR(SEARCH("No Aplica Permanencia",P32)))</formula>
    </cfRule>
    <cfRule type="containsText" dxfId="266" priority="21" operator="containsText" text="No Aplica Area">
      <formula>NOT(ISERROR(SEARCH("No Aplica Area",P32)))</formula>
    </cfRule>
  </conditionalFormatting>
  <conditionalFormatting sqref="J33:J34">
    <cfRule type="containsText" dxfId="265" priority="1" operator="containsText" text="No Aplica Area">
      <formula>NOT(ISERROR(SEARCH("No Aplica Area",J33)))</formula>
    </cfRule>
  </conditionalFormatting>
  <conditionalFormatting sqref="R33:R34">
    <cfRule type="containsText" dxfId="264" priority="11" operator="containsText" text="No Procede Inscripcion">
      <formula>NOT(ISERROR(SEARCH("No Procede Inscripcion",R33)))</formula>
    </cfRule>
  </conditionalFormatting>
  <conditionalFormatting sqref="P33:P34">
    <cfRule type="containsText" dxfId="263" priority="9" operator="containsText" text="No Aplica Permanencia">
      <formula>NOT(ISERROR(SEARCH("No Aplica Permanencia",P33)))</formula>
    </cfRule>
    <cfRule type="containsText" dxfId="262" priority="10" operator="containsText" text="No Aplica Area">
      <formula>NOT(ISERROR(SEARCH("No Aplica Area",P33)))</formula>
    </cfRule>
  </conditionalFormatting>
  <dataValidations count="15">
    <dataValidation type="list" allowBlank="1" showInputMessage="1" showErrorMessage="1" sqref="K4:K18 K33:K34 K20:K31">
      <formula1>"Normal Superior de Pasto,Ciudadela la Paz,Luis Eduardo Mora Osejo"</formula1>
    </dataValidation>
    <dataValidation type="list" allowBlank="1" showInputMessage="1" showErrorMessage="1" sqref="H5:H8 I4:I34">
      <formula1>"Humanidades Lengua Castellana,Otra Especialidad"</formula1>
    </dataValidation>
    <dataValidation type="list" allowBlank="1" showInputMessage="1" showErrorMessage="1" sqref="F4:F13">
      <formula1>"Pasto,Nariño,Cauca, ipiales,"</formula1>
    </dataValidation>
    <dataValidation type="list" allowBlank="1" showInputMessage="1" showErrorMessage="1" sqref="H4 H9:H34">
      <formula1>"Humanidades Lengua Castellana,Otra Especialidad,No se logra verificar el area de nombramiento"</formula1>
    </dataValidation>
    <dataValidation type="list" allowBlank="1" showInputMessage="1" showErrorMessage="1" sqref="F14:F19 F21:F24 F30:F34 F28">
      <formula1>"Pasto,Nariño,Cauca, ipiales,Cauca"</formula1>
    </dataValidation>
    <dataValidation type="list" allowBlank="1" showInputMessage="1" showErrorMessage="1" sqref="K19">
      <formula1>"No reporta la vacante,Normal Superior de Pasto,Ciudadela la Paz,Luis Eduardo Mora Osejo"</formula1>
    </dataValidation>
    <dataValidation type="list" allowBlank="1" showInputMessage="1" showErrorMessage="1" sqref="F20 F29">
      <formula1>"Pasto,Nariño,Cauca, ipiales,Cauca,Putumayo"</formula1>
    </dataValidation>
    <dataValidation type="list" allowBlank="1" showInputMessage="1" showErrorMessage="1" sqref="F25">
      <formula1>"Pasto,Nariño,Cauca, ipiales,Cauca,Bogota"</formula1>
    </dataValidation>
    <dataValidation type="list" allowBlank="1" showInputMessage="1" showErrorMessage="1" sqref="F26">
      <formula1>"Pasto,Nariño,Cauca, ipiales,Cauca,putumayo"</formula1>
    </dataValidation>
    <dataValidation type="list" allowBlank="1" showInputMessage="1" showErrorMessage="1" sqref="F27">
      <formula1>"Pasto,Nariño,Cauca, ipiales,Cauca,Tolima"</formula1>
    </dataValidation>
    <dataValidation type="list" allowBlank="1" showInputMessage="1" showErrorMessage="1" sqref="K32">
      <formula1>"No especifica IEM,Normal Superior de Pasto,Ciudadela la Paz,Luis Eduardo Mora Osejo"</formula1>
    </dataValidation>
    <dataValidation type="list" allowBlank="1" showInputMessage="1" showErrorMessage="1" sqref="E4:E34">
      <formula1>"Traslado, Permuta"</formula1>
    </dataValidation>
    <dataValidation type="list" allowBlank="1" showInputMessage="1" showErrorMessage="1" promptTitle="Criterios Para otra ETC" sqref="T4:T34">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S4:S34"/>
    <dataValidation type="list" allowBlank="1" showInputMessage="1" showErrorMessage="1" sqref="V4:V34"/>
  </dataValidation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workbookViewId="0">
      <selection activeCell="G4" sqref="G4"/>
    </sheetView>
  </sheetViews>
  <sheetFormatPr baseColWidth="10" defaultRowHeight="12.75" x14ac:dyDescent="0.2"/>
  <cols>
    <col min="2" max="2" width="13.140625" customWidth="1"/>
    <col min="3" max="3" width="16.5703125" customWidth="1"/>
  </cols>
  <sheetData>
    <row r="1" spans="1:22" ht="61.5" customHeight="1" x14ac:dyDescent="0.35">
      <c r="A1" s="87" t="s">
        <v>935</v>
      </c>
      <c r="B1" s="87"/>
      <c r="C1" s="87"/>
      <c r="D1" s="87"/>
      <c r="E1" s="87"/>
      <c r="F1" s="87"/>
      <c r="G1" s="87"/>
      <c r="H1" s="87"/>
      <c r="I1" s="87"/>
      <c r="J1" s="87"/>
      <c r="K1" s="87"/>
      <c r="L1" s="87"/>
      <c r="M1" s="87"/>
      <c r="N1" s="87"/>
      <c r="O1" s="87"/>
      <c r="P1" s="87"/>
      <c r="Q1" s="87"/>
      <c r="R1" s="87"/>
      <c r="S1" s="87"/>
      <c r="T1" s="87"/>
      <c r="U1" s="87"/>
      <c r="V1" s="87"/>
    </row>
    <row r="2" spans="1:22" s="41" customFormat="1" ht="31.15" customHeight="1" x14ac:dyDescent="0.3">
      <c r="A2" s="81" t="s">
        <v>24</v>
      </c>
      <c r="B2" s="81" t="s">
        <v>25</v>
      </c>
      <c r="C2" s="81" t="s">
        <v>12</v>
      </c>
      <c r="D2" s="81" t="s">
        <v>56</v>
      </c>
      <c r="E2" s="81" t="s">
        <v>55</v>
      </c>
      <c r="F2" s="81" t="s">
        <v>57</v>
      </c>
      <c r="G2" s="90" t="s">
        <v>319</v>
      </c>
      <c r="H2" s="90" t="s">
        <v>54</v>
      </c>
      <c r="I2" s="90" t="s">
        <v>58</v>
      </c>
      <c r="J2" s="81" t="s">
        <v>62</v>
      </c>
      <c r="K2" s="81" t="s">
        <v>59</v>
      </c>
      <c r="L2" s="81" t="s">
        <v>18</v>
      </c>
      <c r="M2" s="81" t="s">
        <v>67</v>
      </c>
      <c r="N2" s="81"/>
      <c r="O2" s="89"/>
      <c r="P2" s="81" t="s">
        <v>63</v>
      </c>
      <c r="Q2" s="81" t="s">
        <v>60</v>
      </c>
      <c r="R2" s="88" t="s">
        <v>61</v>
      </c>
      <c r="S2" s="81" t="s">
        <v>64</v>
      </c>
      <c r="T2" s="81" t="s">
        <v>143</v>
      </c>
      <c r="U2" s="81" t="s">
        <v>144</v>
      </c>
      <c r="V2" s="81" t="s">
        <v>65</v>
      </c>
    </row>
    <row r="3" spans="1:22" s="42" customFormat="1" ht="51.75" customHeight="1" x14ac:dyDescent="0.2">
      <c r="A3" s="89"/>
      <c r="B3" s="89" t="s">
        <v>25</v>
      </c>
      <c r="C3" s="89" t="s">
        <v>12</v>
      </c>
      <c r="D3" s="89" t="s">
        <v>14</v>
      </c>
      <c r="E3" s="89" t="s">
        <v>15</v>
      </c>
      <c r="F3" s="89" t="s">
        <v>16</v>
      </c>
      <c r="G3" s="91" t="s">
        <v>17</v>
      </c>
      <c r="H3" s="91" t="s">
        <v>54</v>
      </c>
      <c r="I3" s="91"/>
      <c r="J3" s="89"/>
      <c r="K3" s="89" t="s">
        <v>28</v>
      </c>
      <c r="L3" s="89" t="s">
        <v>18</v>
      </c>
      <c r="M3" s="71" t="s">
        <v>53</v>
      </c>
      <c r="N3" s="71" t="s">
        <v>51</v>
      </c>
      <c r="O3" s="71" t="s">
        <v>52</v>
      </c>
      <c r="P3" s="89"/>
      <c r="Q3" s="89" t="s">
        <v>19</v>
      </c>
      <c r="R3" s="89" t="s">
        <v>26</v>
      </c>
      <c r="S3" s="89"/>
      <c r="T3" s="89"/>
      <c r="U3" s="89"/>
      <c r="V3" s="89" t="s">
        <v>26</v>
      </c>
    </row>
    <row r="4" spans="1:22" s="17" customFormat="1" ht="54" x14ac:dyDescent="0.2">
      <c r="A4" s="31">
        <v>1</v>
      </c>
      <c r="B4" s="13" t="s">
        <v>556</v>
      </c>
      <c r="C4" s="13" t="s">
        <v>557</v>
      </c>
      <c r="D4" s="13">
        <v>37087862</v>
      </c>
      <c r="E4" s="43" t="s">
        <v>138</v>
      </c>
      <c r="F4" s="43" t="s">
        <v>132</v>
      </c>
      <c r="G4" s="19" t="s">
        <v>223</v>
      </c>
      <c r="H4" s="19" t="s">
        <v>217</v>
      </c>
      <c r="I4" s="19" t="s">
        <v>217</v>
      </c>
      <c r="J4" s="30" t="s">
        <v>928</v>
      </c>
      <c r="K4" s="43" t="s">
        <v>218</v>
      </c>
      <c r="L4" s="19">
        <v>32</v>
      </c>
      <c r="M4" s="30">
        <v>3</v>
      </c>
      <c r="N4" s="30">
        <v>2</v>
      </c>
      <c r="O4" s="30">
        <v>15</v>
      </c>
      <c r="P4" s="30" t="s">
        <v>929</v>
      </c>
      <c r="Q4" s="30">
        <v>28</v>
      </c>
      <c r="R4" s="30" t="s">
        <v>930</v>
      </c>
      <c r="S4" s="13" t="s">
        <v>729</v>
      </c>
      <c r="T4" s="13"/>
      <c r="V4" s="13" t="s">
        <v>327</v>
      </c>
    </row>
    <row r="5" spans="1:22" s="17" customFormat="1" ht="42.75" x14ac:dyDescent="0.2">
      <c r="A5" s="31">
        <v>2</v>
      </c>
      <c r="B5" s="13" t="s">
        <v>550</v>
      </c>
      <c r="C5" s="13" t="s">
        <v>551</v>
      </c>
      <c r="D5" s="13">
        <v>1085256068</v>
      </c>
      <c r="E5" s="43" t="s">
        <v>138</v>
      </c>
      <c r="F5" s="43" t="s">
        <v>132</v>
      </c>
      <c r="G5" s="19" t="s">
        <v>731</v>
      </c>
      <c r="H5" s="19" t="s">
        <v>217</v>
      </c>
      <c r="I5" s="19" t="s">
        <v>217</v>
      </c>
      <c r="J5" s="30" t="s">
        <v>928</v>
      </c>
      <c r="K5" s="43" t="s">
        <v>226</v>
      </c>
      <c r="L5" s="19">
        <v>32</v>
      </c>
      <c r="M5" s="30">
        <v>3</v>
      </c>
      <c r="N5" s="30">
        <v>2</v>
      </c>
      <c r="O5" s="30">
        <v>6</v>
      </c>
      <c r="P5" s="30" t="s">
        <v>929</v>
      </c>
      <c r="Q5" s="30">
        <v>26</v>
      </c>
      <c r="R5" s="30" t="s">
        <v>930</v>
      </c>
      <c r="S5" s="13" t="s">
        <v>326</v>
      </c>
      <c r="T5" s="13"/>
      <c r="U5" s="13"/>
      <c r="V5" s="13" t="s">
        <v>327</v>
      </c>
    </row>
    <row r="6" spans="1:22" s="17" customFormat="1" ht="42.75" x14ac:dyDescent="0.2">
      <c r="A6" s="31">
        <v>3</v>
      </c>
      <c r="B6" s="13" t="s">
        <v>547</v>
      </c>
      <c r="C6" s="13" t="s">
        <v>548</v>
      </c>
      <c r="D6" s="13">
        <v>13069521</v>
      </c>
      <c r="E6" s="43" t="s">
        <v>138</v>
      </c>
      <c r="F6" s="43" t="s">
        <v>132</v>
      </c>
      <c r="G6" s="19" t="s">
        <v>209</v>
      </c>
      <c r="H6" s="19" t="s">
        <v>217</v>
      </c>
      <c r="I6" s="19" t="s">
        <v>217</v>
      </c>
      <c r="J6" s="30" t="s">
        <v>928</v>
      </c>
      <c r="K6" s="43" t="s">
        <v>218</v>
      </c>
      <c r="L6" s="19">
        <v>0</v>
      </c>
      <c r="M6" s="30">
        <v>3</v>
      </c>
      <c r="N6" s="30">
        <v>2</v>
      </c>
      <c r="O6" s="30">
        <v>12</v>
      </c>
      <c r="P6" s="30" t="s">
        <v>929</v>
      </c>
      <c r="Q6" s="30">
        <v>17</v>
      </c>
      <c r="R6" s="30" t="s">
        <v>930</v>
      </c>
      <c r="S6" s="13" t="s">
        <v>326</v>
      </c>
      <c r="T6" s="13"/>
      <c r="U6" s="13"/>
      <c r="V6" s="13" t="s">
        <v>327</v>
      </c>
    </row>
  </sheetData>
  <sheetProtection password="92A9" sheet="1" formatCells="0" formatColumns="0" formatRows="0" insertColumns="0" insertRows="0" insertHyperlinks="0" deleteColumns="0" deleteRows="0" sort="0" autoFilter="0" pivotTables="0"/>
  <mergeCells count="21">
    <mergeCell ref="B2:B3"/>
    <mergeCell ref="C2:C3"/>
    <mergeCell ref="D2:D3"/>
    <mergeCell ref="E2:E3"/>
    <mergeCell ref="F2:F3"/>
    <mergeCell ref="U2:U3"/>
    <mergeCell ref="V2:V3"/>
    <mergeCell ref="A1:V1"/>
    <mergeCell ref="M2:O2"/>
    <mergeCell ref="P2:P3"/>
    <mergeCell ref="Q2:Q3"/>
    <mergeCell ref="R2:R3"/>
    <mergeCell ref="S2:S3"/>
    <mergeCell ref="T2:T3"/>
    <mergeCell ref="G2:G3"/>
    <mergeCell ref="H2:H3"/>
    <mergeCell ref="I2:I3"/>
    <mergeCell ref="J2:J3"/>
    <mergeCell ref="K2:K3"/>
    <mergeCell ref="L2:L3"/>
    <mergeCell ref="A2:A3"/>
  </mergeCells>
  <conditionalFormatting sqref="J4:J5">
    <cfRule type="containsText" dxfId="261" priority="12" operator="containsText" text="No Aplica Area">
      <formula>NOT(ISERROR(SEARCH("No Aplica Area",J4)))</formula>
    </cfRule>
  </conditionalFormatting>
  <conditionalFormatting sqref="R4:R5">
    <cfRule type="containsText" dxfId="260" priority="22" operator="containsText" text="No Procede Inscripcion">
      <formula>NOT(ISERROR(SEARCH("No Procede Inscripcion",R4)))</formula>
    </cfRule>
  </conditionalFormatting>
  <conditionalFormatting sqref="P4:P5">
    <cfRule type="containsText" dxfId="259" priority="20" operator="containsText" text="No Aplica Permanencia">
      <formula>NOT(ISERROR(SEARCH("No Aplica Permanencia",P4)))</formula>
    </cfRule>
    <cfRule type="containsText" dxfId="258" priority="21" operator="containsText" text="No Aplica Area">
      <formula>NOT(ISERROR(SEARCH("No Aplica Area",P4)))</formula>
    </cfRule>
  </conditionalFormatting>
  <conditionalFormatting sqref="V4:V5">
    <cfRule type="containsText" dxfId="257" priority="13" operator="containsText" text="No Procede Inscricion, como tampoco estudios de criterios">
      <formula>NOT(ISERROR(SEARCH("No Procede Inscricion, como tampoco estudios de criterios",V4)))</formula>
    </cfRule>
    <cfRule type="containsText" dxfId="256" priority="18" operator="containsText" text="NoCumple Criterios Para Traslado">
      <formula>NOT(ISERROR(SEARCH("NoCumple Criterios Para Traslado",V4)))</formula>
    </cfRule>
  </conditionalFormatting>
  <conditionalFormatting sqref="V4:V5">
    <cfRule type="containsText" dxfId="255" priority="14" operator="containsText" text="No cumple con los criterios de traslado">
      <formula>NOT(ISERROR(SEARCH("No cumple con los criterios de traslado",V4)))</formula>
    </cfRule>
    <cfRule type="containsText" dxfId="254" priority="15" operator="containsText" text="No cumple con los criterios de Traslado">
      <formula>NOT(ISERROR(SEARCH("No cumple con los criterios de Traslado",V4)))</formula>
    </cfRule>
    <cfRule type="containsText" dxfId="253" priority="16" operator="containsText" text="No Cumple Criterios Para Traslado">
      <formula>NOT(ISERROR(SEARCH("No Cumple Criterios Para Traslado",V4)))</formula>
    </cfRule>
    <cfRule type="containsText" dxfId="252" priority="17" operator="containsText" text="No Cumple Requisitos Para Traslado">
      <formula>NOT(ISERROR(SEARCH("No Cumple Requisitos Para Traslado",V4)))</formula>
    </cfRule>
    <cfRule type="containsText" dxfId="251" priority="19" operator="containsText" text="No Cumple Criterios de Traslado">
      <formula>NOT(ISERROR(SEARCH("No Cumple Criterios de Traslado",V4)))</formula>
    </cfRule>
  </conditionalFormatting>
  <conditionalFormatting sqref="J6">
    <cfRule type="containsText" dxfId="250" priority="1" operator="containsText" text="No Aplica Area">
      <formula>NOT(ISERROR(SEARCH("No Aplica Area",J6)))</formula>
    </cfRule>
  </conditionalFormatting>
  <conditionalFormatting sqref="R6">
    <cfRule type="containsText" dxfId="249" priority="11" operator="containsText" text="No Procede Inscripcion">
      <formula>NOT(ISERROR(SEARCH("No Procede Inscripcion",R6)))</formula>
    </cfRule>
  </conditionalFormatting>
  <conditionalFormatting sqref="P6">
    <cfRule type="containsText" dxfId="248" priority="9" operator="containsText" text="No Aplica Permanencia">
      <formula>NOT(ISERROR(SEARCH("No Aplica Permanencia",P6)))</formula>
    </cfRule>
    <cfRule type="containsText" dxfId="247" priority="10" operator="containsText" text="No Aplica Area">
      <formula>NOT(ISERROR(SEARCH("No Aplica Area",P6)))</formula>
    </cfRule>
  </conditionalFormatting>
  <conditionalFormatting sqref="V6">
    <cfRule type="containsText" dxfId="246" priority="2" operator="containsText" text="No Procede Inscricion, como tampoco estudios de criterios">
      <formula>NOT(ISERROR(SEARCH("No Procede Inscricion, como tampoco estudios de criterios",V6)))</formula>
    </cfRule>
    <cfRule type="containsText" dxfId="245" priority="7" operator="containsText" text="NoCumple Criterios Para Traslado">
      <formula>NOT(ISERROR(SEARCH("NoCumple Criterios Para Traslado",V6)))</formula>
    </cfRule>
  </conditionalFormatting>
  <conditionalFormatting sqref="V6">
    <cfRule type="containsText" dxfId="244" priority="3" operator="containsText" text="No cumple con los criterios de traslado">
      <formula>NOT(ISERROR(SEARCH("No cumple con los criterios de traslado",V6)))</formula>
    </cfRule>
    <cfRule type="containsText" dxfId="243" priority="4" operator="containsText" text="No cumple con los criterios de Traslado">
      <formula>NOT(ISERROR(SEARCH("No cumple con los criterios de Traslado",V6)))</formula>
    </cfRule>
    <cfRule type="containsText" dxfId="242" priority="5" operator="containsText" text="No Cumple Criterios Para Traslado">
      <formula>NOT(ISERROR(SEARCH("No Cumple Criterios Para Traslado",V6)))</formula>
    </cfRule>
    <cfRule type="containsText" dxfId="241" priority="6" operator="containsText" text="No Cumple Requisitos Para Traslado">
      <formula>NOT(ISERROR(SEARCH("No Cumple Requisitos Para Traslado",V6)))</formula>
    </cfRule>
    <cfRule type="containsText" dxfId="240" priority="8" operator="containsText" text="No Cumple Criterios de Traslado">
      <formula>NOT(ISERROR(SEARCH("No Cumple Criterios de Traslado",V6)))</formula>
    </cfRule>
  </conditionalFormatting>
  <dataValidations count="8">
    <dataValidation type="list" allowBlank="1" showInputMessage="1" showErrorMessage="1" sqref="F4:F6">
      <formula1>"Pasto,Nariño,Cauca, ipiales,Cauca"</formula1>
    </dataValidation>
    <dataValidation type="list" allowBlank="1" showInputMessage="1" showErrorMessage="1" sqref="H4:H6">
      <formula1>"Humanidades Lengua Castellana,Otra Especialidad,No se logra verificar el area de nombramiento"</formula1>
    </dataValidation>
    <dataValidation type="list" allowBlank="1" showInputMessage="1" showErrorMessage="1" sqref="V4:V6"/>
    <dataValidation type="list" allowBlank="1" showInputMessage="1" showErrorMessage="1" sqref="S4:S6"/>
    <dataValidation type="list" allowBlank="1" showInputMessage="1" showErrorMessage="1" promptTitle="Criterios Para otra ETC" sqref="T4:T6">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E4:E6">
      <formula1>"Traslado, Permuta"</formula1>
    </dataValidation>
    <dataValidation type="list" allowBlank="1" showInputMessage="1" showErrorMessage="1" sqref="I4:I6">
      <formula1>"Humanidades Lengua Castellana,Otra Especialidad"</formula1>
    </dataValidation>
    <dataValidation type="list" allowBlank="1" showInputMessage="1" showErrorMessage="1" sqref="K4:K6">
      <formula1>"Normal Superior de Pasto,Ciudadela la Paz,Luis Eduardo Mora Osejo"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A9" zoomScale="98" zoomScaleNormal="98" workbookViewId="0">
      <selection activeCell="A18" sqref="A18"/>
    </sheetView>
  </sheetViews>
  <sheetFormatPr baseColWidth="10" defaultColWidth="11.5703125" defaultRowHeight="14.25" x14ac:dyDescent="0.3"/>
  <cols>
    <col min="1" max="1" width="5" style="61" customWidth="1"/>
    <col min="2" max="2" width="13" style="8" customWidth="1"/>
    <col min="3" max="3" width="31.140625" style="8" customWidth="1"/>
    <col min="4" max="5" width="11.5703125" style="8"/>
    <col min="6" max="6" width="12.5703125" style="8" customWidth="1"/>
    <col min="7" max="7" width="23.42578125" style="8" customWidth="1"/>
    <col min="8" max="8" width="31.28515625" style="8" customWidth="1"/>
    <col min="9" max="9" width="30.42578125" style="8" customWidth="1"/>
    <col min="10" max="10" width="16" style="8" customWidth="1"/>
    <col min="11" max="11" width="17" style="8" customWidth="1"/>
    <col min="12" max="12" width="8.28515625" style="8" customWidth="1"/>
    <col min="13" max="13" width="4.5703125" style="8" customWidth="1"/>
    <col min="14" max="14" width="5.7109375" style="8" customWidth="1"/>
    <col min="15" max="15" width="4.7109375" style="8" customWidth="1"/>
    <col min="16" max="16" width="22.85546875" style="8" customWidth="1"/>
    <col min="17" max="17" width="6.7109375" style="8" customWidth="1"/>
    <col min="18" max="18" width="25.5703125" style="8" customWidth="1"/>
    <col min="19" max="19" width="28.85546875" style="8" customWidth="1"/>
    <col min="20" max="20" width="39.140625" style="8" customWidth="1"/>
    <col min="21" max="21" width="70.7109375" style="8" customWidth="1"/>
    <col min="22" max="22" width="43.85546875" style="8" customWidth="1"/>
    <col min="23" max="16384" width="11.5703125" style="8"/>
  </cols>
  <sheetData>
    <row r="1" spans="1:22" ht="46.5" customHeight="1" x14ac:dyDescent="0.35">
      <c r="A1" s="87" t="s">
        <v>934</v>
      </c>
      <c r="B1" s="87"/>
      <c r="C1" s="87"/>
      <c r="D1" s="87"/>
      <c r="E1" s="87"/>
      <c r="F1" s="87"/>
      <c r="G1" s="87"/>
      <c r="H1" s="87"/>
      <c r="I1" s="87"/>
      <c r="J1" s="87"/>
      <c r="K1" s="87"/>
      <c r="L1" s="87"/>
      <c r="M1" s="87"/>
      <c r="N1" s="87"/>
      <c r="O1" s="87"/>
      <c r="P1" s="87"/>
      <c r="Q1" s="87"/>
      <c r="R1" s="87"/>
      <c r="S1" s="87"/>
      <c r="T1" s="87"/>
      <c r="U1" s="87"/>
      <c r="V1" s="87"/>
    </row>
    <row r="2" spans="1:22" s="41" customFormat="1" ht="31.15" customHeight="1" x14ac:dyDescent="0.3">
      <c r="A2" s="81" t="s">
        <v>24</v>
      </c>
      <c r="B2" s="81" t="s">
        <v>25</v>
      </c>
      <c r="C2" s="81" t="s">
        <v>12</v>
      </c>
      <c r="D2" s="81" t="s">
        <v>56</v>
      </c>
      <c r="E2" s="81" t="s">
        <v>55</v>
      </c>
      <c r="F2" s="81" t="s">
        <v>57</v>
      </c>
      <c r="G2" s="81" t="s">
        <v>17</v>
      </c>
      <c r="H2" s="81" t="s">
        <v>54</v>
      </c>
      <c r="I2" s="81" t="s">
        <v>58</v>
      </c>
      <c r="J2" s="81" t="s">
        <v>62</v>
      </c>
      <c r="K2" s="81" t="s">
        <v>59</v>
      </c>
      <c r="L2" s="81" t="s">
        <v>18</v>
      </c>
      <c r="M2" s="81" t="s">
        <v>67</v>
      </c>
      <c r="N2" s="81"/>
      <c r="O2" s="89"/>
      <c r="P2" s="81" t="s">
        <v>63</v>
      </c>
      <c r="Q2" s="81" t="s">
        <v>60</v>
      </c>
      <c r="R2" s="81" t="s">
        <v>61</v>
      </c>
      <c r="S2" s="81" t="s">
        <v>64</v>
      </c>
      <c r="T2" s="81" t="s">
        <v>143</v>
      </c>
      <c r="U2" s="81" t="s">
        <v>144</v>
      </c>
      <c r="V2" s="81" t="s">
        <v>65</v>
      </c>
    </row>
    <row r="3" spans="1:22" s="42" customFormat="1" ht="31.15" customHeight="1" x14ac:dyDescent="0.2">
      <c r="A3" s="82"/>
      <c r="B3" s="89" t="s">
        <v>25</v>
      </c>
      <c r="C3" s="89" t="s">
        <v>12</v>
      </c>
      <c r="D3" s="89" t="s">
        <v>14</v>
      </c>
      <c r="E3" s="89" t="s">
        <v>15</v>
      </c>
      <c r="F3" s="89" t="s">
        <v>16</v>
      </c>
      <c r="G3" s="89" t="s">
        <v>17</v>
      </c>
      <c r="H3" s="89" t="s">
        <v>54</v>
      </c>
      <c r="I3" s="89"/>
      <c r="J3" s="89"/>
      <c r="K3" s="89" t="s">
        <v>28</v>
      </c>
      <c r="L3" s="89" t="s">
        <v>18</v>
      </c>
      <c r="M3" s="37" t="s">
        <v>53</v>
      </c>
      <c r="N3" s="37" t="s">
        <v>51</v>
      </c>
      <c r="O3" s="37" t="s">
        <v>52</v>
      </c>
      <c r="P3" s="89"/>
      <c r="Q3" s="89" t="s">
        <v>19</v>
      </c>
      <c r="R3" s="89" t="s">
        <v>26</v>
      </c>
      <c r="S3" s="89"/>
      <c r="T3" s="89"/>
      <c r="U3" s="89"/>
      <c r="V3" s="89" t="s">
        <v>26</v>
      </c>
    </row>
    <row r="4" spans="1:22" s="17" customFormat="1" ht="28.5" x14ac:dyDescent="0.2">
      <c r="A4" s="49">
        <v>1</v>
      </c>
      <c r="B4" s="13" t="s">
        <v>96</v>
      </c>
      <c r="C4" s="13" t="str">
        <f>VLOOKUP(B4,SAC!2:1038,2,0)</f>
        <v>TORO PEREZ, DIEGO ARMANDO</v>
      </c>
      <c r="D4" s="13">
        <f>VLOOKUP(B4,SAC!2:1038,3,0)</f>
        <v>87064288</v>
      </c>
      <c r="E4" s="43" t="s">
        <v>138</v>
      </c>
      <c r="F4" s="43" t="s">
        <v>210</v>
      </c>
      <c r="G4" s="30" t="s">
        <v>227</v>
      </c>
      <c r="H4" s="30" t="s">
        <v>228</v>
      </c>
      <c r="I4" s="30" t="s">
        <v>228</v>
      </c>
      <c r="J4" s="30" t="str">
        <f t="shared" ref="J4" si="0">IF(H4="Educacion Fisica Recreacion y Deportes","Aplica Area","No Aplica Area")</f>
        <v>Aplica Area</v>
      </c>
      <c r="K4" s="43" t="s">
        <v>229</v>
      </c>
      <c r="L4" s="19">
        <v>34</v>
      </c>
      <c r="M4" s="30">
        <v>1</v>
      </c>
      <c r="N4" s="30">
        <v>9</v>
      </c>
      <c r="O4" s="30">
        <v>27</v>
      </c>
      <c r="P4" s="30" t="str">
        <f>IF(M4&gt;=2,"Aplica Permanencia","No Aplica Permanencia")</f>
        <v>No Aplica Permanencia</v>
      </c>
      <c r="Q4" s="30">
        <v>9</v>
      </c>
      <c r="R4" s="30" t="str">
        <f>IF(AND(J4="Aplica Area",P4="Aplica Permanencia"),"Inscrito Proceso","No Procede Inscripcion")</f>
        <v>No Procede Inscripcion</v>
      </c>
      <c r="S4" s="13"/>
      <c r="T4" s="13"/>
      <c r="U4" s="13"/>
      <c r="V4" s="13" t="s">
        <v>220</v>
      </c>
    </row>
    <row r="5" spans="1:22" s="17" customFormat="1" ht="40.5" x14ac:dyDescent="0.2">
      <c r="A5" s="49">
        <v>2</v>
      </c>
      <c r="B5" s="13" t="s">
        <v>91</v>
      </c>
      <c r="C5" s="13" t="str">
        <f>VLOOKUP(B5,SAC!3:1039,2,0)</f>
        <v>HIDALGO SUAREZ, WILSON  STEVEN</v>
      </c>
      <c r="D5" s="13">
        <f>VLOOKUP(B5,SAC!3:1039,3,0)</f>
        <v>87070028</v>
      </c>
      <c r="E5" s="43" t="s">
        <v>138</v>
      </c>
      <c r="F5" s="43" t="s">
        <v>139</v>
      </c>
      <c r="G5" s="30" t="s">
        <v>230</v>
      </c>
      <c r="H5" s="30" t="s">
        <v>228</v>
      </c>
      <c r="I5" s="30" t="s">
        <v>228</v>
      </c>
      <c r="J5" s="30" t="str">
        <f t="shared" ref="J5:J14" si="1">IF(H5="Educacion Fisica Recreacion y Deportes","Aplica Area","No Aplica Area")</f>
        <v>Aplica Area</v>
      </c>
      <c r="K5" s="43" t="s">
        <v>231</v>
      </c>
      <c r="L5" s="19">
        <v>33</v>
      </c>
      <c r="M5" s="30">
        <v>3</v>
      </c>
      <c r="N5" s="30">
        <v>1</v>
      </c>
      <c r="O5" s="30">
        <v>19</v>
      </c>
      <c r="P5" s="30" t="str">
        <f t="shared" ref="P5:P14" si="2">IF(M5&gt;=2,"Aplica Permanencia","No Aplica Permanencia")</f>
        <v>Aplica Permanencia</v>
      </c>
      <c r="Q5" s="30">
        <v>29</v>
      </c>
      <c r="R5" s="30" t="str">
        <f t="shared" ref="R5:R14" si="3">IF(AND(J5="Aplica Area",P5="Aplica Permanencia"),"Inscrito Proceso","No Procede Inscripcion")</f>
        <v>Inscrito Proceso</v>
      </c>
      <c r="S5" s="13"/>
      <c r="T5" s="13" t="s">
        <v>142</v>
      </c>
      <c r="U5" s="13" t="s">
        <v>883</v>
      </c>
      <c r="V5" s="13" t="s">
        <v>145</v>
      </c>
    </row>
    <row r="6" spans="1:22" s="17" customFormat="1" ht="28.5" x14ac:dyDescent="0.2">
      <c r="A6" s="49">
        <v>3</v>
      </c>
      <c r="B6" s="13" t="s">
        <v>172</v>
      </c>
      <c r="C6" s="13" t="str">
        <f>VLOOKUP(B6,SAC!4:1040,2,0)</f>
        <v>CABRERA BOTINA, AURA MARINA</v>
      </c>
      <c r="D6" s="13">
        <f>VLOOKUP(B6,SAC!4:1040,3,0)</f>
        <v>59314917</v>
      </c>
      <c r="E6" s="43" t="s">
        <v>138</v>
      </c>
      <c r="F6" s="43" t="s">
        <v>232</v>
      </c>
      <c r="G6" s="30" t="s">
        <v>233</v>
      </c>
      <c r="H6" s="30" t="s">
        <v>228</v>
      </c>
      <c r="I6" s="30" t="s">
        <v>228</v>
      </c>
      <c r="J6" s="30" t="str">
        <f t="shared" si="1"/>
        <v>Aplica Area</v>
      </c>
      <c r="K6" s="43" t="s">
        <v>229</v>
      </c>
      <c r="L6" s="19">
        <v>34</v>
      </c>
      <c r="M6" s="30">
        <v>3</v>
      </c>
      <c r="N6" s="30">
        <v>3</v>
      </c>
      <c r="O6" s="30">
        <v>10</v>
      </c>
      <c r="P6" s="30" t="str">
        <f t="shared" si="2"/>
        <v>Aplica Permanencia</v>
      </c>
      <c r="Q6" s="30">
        <v>11</v>
      </c>
      <c r="R6" s="30" t="str">
        <f t="shared" si="3"/>
        <v>Inscrito Proceso</v>
      </c>
      <c r="S6" s="13"/>
      <c r="T6" s="13" t="s">
        <v>205</v>
      </c>
      <c r="U6" s="13" t="s">
        <v>886</v>
      </c>
      <c r="V6" s="13" t="s">
        <v>145</v>
      </c>
    </row>
    <row r="7" spans="1:22" s="17" customFormat="1" ht="40.5" x14ac:dyDescent="0.2">
      <c r="A7" s="49">
        <v>4</v>
      </c>
      <c r="B7" s="13" t="s">
        <v>169</v>
      </c>
      <c r="C7" s="13" t="str">
        <f>VLOOKUP(B7,SAC!5:1041,2,0)</f>
        <v>CASTRO PADILLA, MARTIN MAURICIO</v>
      </c>
      <c r="D7" s="13">
        <f>VLOOKUP(B7,SAC!5:1041,3,0)</f>
        <v>98384746</v>
      </c>
      <c r="E7" s="43" t="s">
        <v>138</v>
      </c>
      <c r="F7" s="43" t="s">
        <v>139</v>
      </c>
      <c r="G7" s="30" t="s">
        <v>234</v>
      </c>
      <c r="H7" s="30" t="s">
        <v>207</v>
      </c>
      <c r="I7" s="30" t="s">
        <v>228</v>
      </c>
      <c r="J7" s="30" t="str">
        <f t="shared" si="1"/>
        <v>No Aplica Area</v>
      </c>
      <c r="K7" s="43" t="s">
        <v>231</v>
      </c>
      <c r="L7" s="19">
        <v>45</v>
      </c>
      <c r="M7" s="30">
        <v>13</v>
      </c>
      <c r="N7" s="30">
        <v>1</v>
      </c>
      <c r="O7" s="30">
        <v>3</v>
      </c>
      <c r="P7" s="30" t="str">
        <f t="shared" si="2"/>
        <v>Aplica Permanencia</v>
      </c>
      <c r="Q7" s="30">
        <v>43</v>
      </c>
      <c r="R7" s="30" t="str">
        <f t="shared" si="3"/>
        <v>No Procede Inscripcion</v>
      </c>
      <c r="S7" s="13"/>
      <c r="T7" s="13"/>
      <c r="U7" s="13" t="s">
        <v>884</v>
      </c>
      <c r="V7" s="13" t="s">
        <v>220</v>
      </c>
    </row>
    <row r="8" spans="1:22" s="17" customFormat="1" ht="28.5" x14ac:dyDescent="0.2">
      <c r="A8" s="49">
        <v>5</v>
      </c>
      <c r="B8" s="13" t="s">
        <v>163</v>
      </c>
      <c r="C8" s="13" t="str">
        <f>VLOOKUP(B8,SAC!6:1042,2,0)</f>
        <v>VALLEJO LINARES, HUGO HERNAN</v>
      </c>
      <c r="D8" s="13">
        <f>VLOOKUP(B8,SAC!6:1042,3,0)</f>
        <v>98385063</v>
      </c>
      <c r="E8" s="43" t="s">
        <v>138</v>
      </c>
      <c r="F8" s="43" t="s">
        <v>139</v>
      </c>
      <c r="G8" s="30" t="s">
        <v>140</v>
      </c>
      <c r="H8" s="30" t="s">
        <v>228</v>
      </c>
      <c r="I8" s="30" t="s">
        <v>228</v>
      </c>
      <c r="J8" s="30" t="str">
        <f t="shared" si="1"/>
        <v>Aplica Area</v>
      </c>
      <c r="K8" s="43" t="s">
        <v>231</v>
      </c>
      <c r="L8" s="19">
        <v>0</v>
      </c>
      <c r="M8" s="30">
        <v>5</v>
      </c>
      <c r="N8" s="30">
        <v>5</v>
      </c>
      <c r="O8" s="30">
        <v>21</v>
      </c>
      <c r="P8" s="30" t="str">
        <f t="shared" si="2"/>
        <v>Aplica Permanencia</v>
      </c>
      <c r="Q8" s="30">
        <v>16</v>
      </c>
      <c r="R8" s="30" t="str">
        <f t="shared" si="3"/>
        <v>Inscrito Proceso</v>
      </c>
      <c r="S8" s="13"/>
      <c r="T8" s="13" t="s">
        <v>205</v>
      </c>
      <c r="U8" s="13" t="s">
        <v>887</v>
      </c>
      <c r="V8" s="13" t="s">
        <v>145</v>
      </c>
    </row>
    <row r="9" spans="1:22" s="17" customFormat="1" ht="94.5" x14ac:dyDescent="0.2">
      <c r="A9" s="49">
        <v>6</v>
      </c>
      <c r="B9" s="13" t="s">
        <v>160</v>
      </c>
      <c r="C9" s="13" t="str">
        <f>VLOOKUP(B9,SAC!7:1043,2,0)</f>
        <v>PRADO PATIÑO, RICARDO ARMANDO</v>
      </c>
      <c r="D9" s="13">
        <f>VLOOKUP(B9,SAC!7:1043,3,0)</f>
        <v>87062583</v>
      </c>
      <c r="E9" s="43" t="s">
        <v>138</v>
      </c>
      <c r="F9" s="43" t="s">
        <v>148</v>
      </c>
      <c r="G9" s="30" t="s">
        <v>235</v>
      </c>
      <c r="H9" s="30" t="s">
        <v>228</v>
      </c>
      <c r="I9" s="30" t="s">
        <v>228</v>
      </c>
      <c r="J9" s="30" t="str">
        <f t="shared" si="1"/>
        <v>Aplica Area</v>
      </c>
      <c r="K9" s="43" t="s">
        <v>229</v>
      </c>
      <c r="L9" s="19">
        <v>35</v>
      </c>
      <c r="M9" s="30">
        <v>3</v>
      </c>
      <c r="N9" s="30">
        <v>5</v>
      </c>
      <c r="O9" s="30">
        <v>12</v>
      </c>
      <c r="P9" s="30" t="str">
        <f t="shared" si="2"/>
        <v>Aplica Permanencia</v>
      </c>
      <c r="Q9" s="30">
        <v>36</v>
      </c>
      <c r="R9" s="30" t="str">
        <f t="shared" si="3"/>
        <v>Inscrito Proceso</v>
      </c>
      <c r="S9" s="13"/>
      <c r="T9" s="13" t="s">
        <v>216</v>
      </c>
      <c r="U9" s="13" t="s">
        <v>885</v>
      </c>
      <c r="V9" s="13" t="s">
        <v>145</v>
      </c>
    </row>
    <row r="10" spans="1:22" s="17" customFormat="1" ht="28.5" x14ac:dyDescent="0.2">
      <c r="A10" s="49">
        <v>7</v>
      </c>
      <c r="B10" s="13" t="s">
        <v>308</v>
      </c>
      <c r="C10" s="13" t="str">
        <f>VLOOKUP(B10,SAC!8:1044,2,0)</f>
        <v>CEBALLOS RODRIGUEZ, LUIS ARTURO</v>
      </c>
      <c r="D10" s="13">
        <f>VLOOKUP(B10,SAC!8:1044,3,0)</f>
        <v>12987356</v>
      </c>
      <c r="E10" s="43" t="s">
        <v>138</v>
      </c>
      <c r="F10" s="43" t="s">
        <v>139</v>
      </c>
      <c r="G10" s="30" t="s">
        <v>334</v>
      </c>
      <c r="H10" s="30" t="s">
        <v>228</v>
      </c>
      <c r="I10" s="30" t="s">
        <v>228</v>
      </c>
      <c r="J10" s="30" t="str">
        <f t="shared" si="1"/>
        <v>Aplica Area</v>
      </c>
      <c r="K10" s="43" t="s">
        <v>229</v>
      </c>
      <c r="L10" s="19">
        <v>0</v>
      </c>
      <c r="M10" s="30">
        <v>25</v>
      </c>
      <c r="N10" s="30">
        <v>0</v>
      </c>
      <c r="O10" s="30">
        <v>27</v>
      </c>
      <c r="P10" s="30" t="str">
        <f t="shared" si="2"/>
        <v>Aplica Permanencia</v>
      </c>
      <c r="Q10" s="30">
        <v>16</v>
      </c>
      <c r="R10" s="30" t="str">
        <f t="shared" si="3"/>
        <v>Inscrito Proceso</v>
      </c>
      <c r="S10" s="13"/>
      <c r="T10" s="13" t="s">
        <v>205</v>
      </c>
      <c r="U10" s="13" t="s">
        <v>888</v>
      </c>
      <c r="V10" s="13" t="s">
        <v>145</v>
      </c>
    </row>
    <row r="11" spans="1:22" s="17" customFormat="1" ht="28.5" x14ac:dyDescent="0.2">
      <c r="A11" s="49">
        <v>8</v>
      </c>
      <c r="B11" s="13" t="s">
        <v>278</v>
      </c>
      <c r="C11" s="13" t="str">
        <f>VLOOKUP(B11,SAC!9:1045,2,0)</f>
        <v>NARVAEZ TAPIA, ALVARO ANDRES</v>
      </c>
      <c r="D11" s="13">
        <f>VLOOKUP(B11,SAC!9:1045,3,0)</f>
        <v>98384801</v>
      </c>
      <c r="E11" s="43" t="s">
        <v>138</v>
      </c>
      <c r="F11" s="43" t="s">
        <v>139</v>
      </c>
      <c r="G11" s="30" t="s">
        <v>140</v>
      </c>
      <c r="H11" s="30" t="s">
        <v>228</v>
      </c>
      <c r="I11" s="30" t="s">
        <v>228</v>
      </c>
      <c r="J11" s="30" t="str">
        <f t="shared" si="1"/>
        <v>Aplica Area</v>
      </c>
      <c r="K11" s="43" t="s">
        <v>231</v>
      </c>
      <c r="L11" s="19">
        <v>45</v>
      </c>
      <c r="M11" s="30">
        <v>11</v>
      </c>
      <c r="N11" s="30">
        <v>10</v>
      </c>
      <c r="O11" s="30">
        <v>9</v>
      </c>
      <c r="P11" s="30" t="str">
        <f t="shared" si="2"/>
        <v>Aplica Permanencia</v>
      </c>
      <c r="Q11" s="30">
        <v>26</v>
      </c>
      <c r="R11" s="30" t="str">
        <f t="shared" si="3"/>
        <v>Inscrito Proceso</v>
      </c>
      <c r="S11" s="13"/>
      <c r="T11" s="13" t="s">
        <v>205</v>
      </c>
      <c r="U11" s="13" t="s">
        <v>889</v>
      </c>
      <c r="V11" s="13" t="s">
        <v>145</v>
      </c>
    </row>
    <row r="12" spans="1:22" s="17" customFormat="1" ht="40.5" x14ac:dyDescent="0.2">
      <c r="A12" s="49">
        <v>9</v>
      </c>
      <c r="B12" s="13" t="s">
        <v>690</v>
      </c>
      <c r="C12" s="13" t="str">
        <f>VLOOKUP(B12,SAC!11:1047,2,0)</f>
        <v>ARTEAGA PAZOS, JAIME ERNESTO</v>
      </c>
      <c r="D12" s="13">
        <f>VLOOKUP(B12,SAC!11:1047,3,0)</f>
        <v>12999973</v>
      </c>
      <c r="E12" s="43" t="s">
        <v>138</v>
      </c>
      <c r="F12" s="43" t="s">
        <v>139</v>
      </c>
      <c r="G12" s="30" t="s">
        <v>711</v>
      </c>
      <c r="H12" s="30" t="s">
        <v>207</v>
      </c>
      <c r="I12" s="30" t="s">
        <v>228</v>
      </c>
      <c r="J12" s="30" t="str">
        <f t="shared" si="1"/>
        <v>No Aplica Area</v>
      </c>
      <c r="K12" s="43" t="s">
        <v>229</v>
      </c>
      <c r="L12" s="19">
        <v>47</v>
      </c>
      <c r="M12" s="30">
        <v>13</v>
      </c>
      <c r="N12" s="30">
        <v>1</v>
      </c>
      <c r="O12" s="30">
        <v>3</v>
      </c>
      <c r="P12" s="30" t="str">
        <f t="shared" si="2"/>
        <v>Aplica Permanencia</v>
      </c>
      <c r="Q12" s="30">
        <v>7</v>
      </c>
      <c r="R12" s="30" t="str">
        <f t="shared" si="3"/>
        <v>No Procede Inscripcion</v>
      </c>
      <c r="S12" s="13"/>
      <c r="T12" s="13"/>
      <c r="U12" s="13" t="s">
        <v>890</v>
      </c>
      <c r="V12" s="13" t="s">
        <v>220</v>
      </c>
    </row>
    <row r="13" spans="1:22" s="17" customFormat="1" ht="28.5" x14ac:dyDescent="0.2">
      <c r="A13" s="49">
        <v>10</v>
      </c>
      <c r="B13" s="13" t="s">
        <v>661</v>
      </c>
      <c r="C13" s="13" t="str">
        <f>VLOOKUP(B13,SAC!12:1048,2,0)</f>
        <v>AGUIRRE NAVARRETE, ALEXIS FERNANDO</v>
      </c>
      <c r="D13" s="13">
        <f>VLOOKUP(B13,SAC!12:1048,3,0)</f>
        <v>13039815</v>
      </c>
      <c r="E13" s="43" t="s">
        <v>138</v>
      </c>
      <c r="F13" s="43" t="s">
        <v>139</v>
      </c>
      <c r="G13" s="30" t="s">
        <v>225</v>
      </c>
      <c r="H13" s="30" t="s">
        <v>228</v>
      </c>
      <c r="I13" s="30" t="s">
        <v>228</v>
      </c>
      <c r="J13" s="30" t="str">
        <f t="shared" si="1"/>
        <v>Aplica Area</v>
      </c>
      <c r="K13" s="43" t="s">
        <v>229</v>
      </c>
      <c r="L13" s="19">
        <v>38</v>
      </c>
      <c r="M13" s="30">
        <v>4</v>
      </c>
      <c r="N13" s="30">
        <v>1</v>
      </c>
      <c r="O13" s="30">
        <v>2</v>
      </c>
      <c r="P13" s="30" t="str">
        <f t="shared" si="2"/>
        <v>Aplica Permanencia</v>
      </c>
      <c r="Q13" s="30">
        <v>22</v>
      </c>
      <c r="R13" s="30" t="str">
        <f t="shared" si="3"/>
        <v>Inscrito Proceso</v>
      </c>
      <c r="S13" s="13"/>
      <c r="T13" s="13" t="s">
        <v>205</v>
      </c>
      <c r="U13" s="13" t="s">
        <v>891</v>
      </c>
      <c r="V13" s="13" t="s">
        <v>145</v>
      </c>
    </row>
    <row r="14" spans="1:22" s="17" customFormat="1" ht="28.5" x14ac:dyDescent="0.2">
      <c r="A14" s="49">
        <v>11</v>
      </c>
      <c r="B14" s="13" t="s">
        <v>664</v>
      </c>
      <c r="C14" s="13" t="str">
        <f>VLOOKUP(B14,SAC!13:1049,2,0)</f>
        <v>BENAVIDES BARCENAS, VICENTE LEONARDO</v>
      </c>
      <c r="D14" s="13">
        <f>VLOOKUP(B14,SAC!13:1049,3,0)</f>
        <v>87530514</v>
      </c>
      <c r="E14" s="43" t="s">
        <v>138</v>
      </c>
      <c r="F14" s="43" t="s">
        <v>139</v>
      </c>
      <c r="G14" s="30" t="s">
        <v>755</v>
      </c>
      <c r="H14" s="30" t="s">
        <v>228</v>
      </c>
      <c r="I14" s="30" t="s">
        <v>228</v>
      </c>
      <c r="J14" s="30" t="str">
        <f t="shared" si="1"/>
        <v>Aplica Area</v>
      </c>
      <c r="K14" s="43" t="s">
        <v>229</v>
      </c>
      <c r="L14" s="19">
        <v>54</v>
      </c>
      <c r="M14" s="30">
        <v>7</v>
      </c>
      <c r="N14" s="30">
        <v>8</v>
      </c>
      <c r="O14" s="30">
        <v>5</v>
      </c>
      <c r="P14" s="30" t="str">
        <f t="shared" si="2"/>
        <v>Aplica Permanencia</v>
      </c>
      <c r="Q14" s="30">
        <v>53</v>
      </c>
      <c r="R14" s="30" t="str">
        <f t="shared" si="3"/>
        <v>Inscrito Proceso</v>
      </c>
      <c r="S14" s="13"/>
      <c r="T14" s="13" t="s">
        <v>205</v>
      </c>
      <c r="U14" s="13" t="s">
        <v>892</v>
      </c>
      <c r="V14" s="13" t="s">
        <v>145</v>
      </c>
    </row>
    <row r="15" spans="1:22" s="17" customFormat="1" ht="28.5" x14ac:dyDescent="0.2">
      <c r="A15" s="49">
        <v>12</v>
      </c>
      <c r="B15" s="13" t="s">
        <v>589</v>
      </c>
      <c r="C15" s="13" t="str">
        <f>VLOOKUP(B15,SAC!14:1050,2,0)</f>
        <v>PATIÑO BONILLA, PEDRO NEL</v>
      </c>
      <c r="D15" s="13">
        <f>VLOOKUP(B15,SAC!14:1050,3,0)</f>
        <v>5237220</v>
      </c>
      <c r="E15" s="43" t="s">
        <v>138</v>
      </c>
      <c r="F15" s="43" t="s">
        <v>131</v>
      </c>
      <c r="G15" s="30" t="s">
        <v>756</v>
      </c>
      <c r="H15" s="30" t="s">
        <v>228</v>
      </c>
      <c r="I15" s="30" t="s">
        <v>228</v>
      </c>
      <c r="J15" s="30" t="str">
        <f t="shared" ref="J15:J18" si="4">IF(H15="Educacion Fisica Recreacion y Deportes","Aplica Area","No Aplica Area")</f>
        <v>Aplica Area</v>
      </c>
      <c r="K15" s="43" t="s">
        <v>445</v>
      </c>
      <c r="L15" s="19">
        <v>57</v>
      </c>
      <c r="M15" s="30">
        <v>14</v>
      </c>
      <c r="N15" s="30">
        <v>6</v>
      </c>
      <c r="O15" s="30">
        <v>3</v>
      </c>
      <c r="P15" s="30" t="str">
        <f t="shared" ref="P15:P18" si="5">IF(M15&gt;=2,"Aplica Permanencia","No Aplica Permanencia")</f>
        <v>Aplica Permanencia</v>
      </c>
      <c r="Q15" s="30">
        <v>8</v>
      </c>
      <c r="R15" s="30" t="str">
        <f t="shared" ref="R15:R18" si="6">IF(AND(J15="Aplica Area",P15="Aplica Permanencia"),"Inscrito Proceso","No Procede Inscripcion")</f>
        <v>Inscrito Proceso</v>
      </c>
      <c r="S15" s="13"/>
      <c r="T15" s="13" t="s">
        <v>205</v>
      </c>
      <c r="U15" s="13" t="s">
        <v>893</v>
      </c>
      <c r="V15" s="13" t="s">
        <v>145</v>
      </c>
    </row>
    <row r="16" spans="1:22" s="17" customFormat="1" ht="28.5" x14ac:dyDescent="0.2">
      <c r="A16" s="49">
        <v>13</v>
      </c>
      <c r="B16" s="13" t="s">
        <v>565</v>
      </c>
      <c r="C16" s="13" t="str">
        <f>VLOOKUP(B16,SAC!15:1051,2,0)</f>
        <v>MORILLO NARVAEZ, CARLOS EFRAIN</v>
      </c>
      <c r="D16" s="13">
        <f>VLOOKUP(B16,SAC!15:1051,3,0)</f>
        <v>98396265</v>
      </c>
      <c r="E16" s="43" t="s">
        <v>138</v>
      </c>
      <c r="F16" s="43" t="s">
        <v>139</v>
      </c>
      <c r="G16" s="30" t="s">
        <v>757</v>
      </c>
      <c r="H16" s="30" t="s">
        <v>228</v>
      </c>
      <c r="I16" s="30" t="s">
        <v>228</v>
      </c>
      <c r="J16" s="30" t="str">
        <f t="shared" si="4"/>
        <v>Aplica Area</v>
      </c>
      <c r="K16" s="43" t="s">
        <v>229</v>
      </c>
      <c r="L16" s="19">
        <v>41</v>
      </c>
      <c r="M16" s="30">
        <v>11</v>
      </c>
      <c r="N16" s="30">
        <v>1</v>
      </c>
      <c r="O16" s="30">
        <v>2</v>
      </c>
      <c r="P16" s="30" t="str">
        <f t="shared" si="5"/>
        <v>Aplica Permanencia</v>
      </c>
      <c r="Q16" s="30">
        <v>10</v>
      </c>
      <c r="R16" s="30" t="str">
        <f t="shared" si="6"/>
        <v>Inscrito Proceso</v>
      </c>
      <c r="S16" s="13"/>
      <c r="T16" s="13" t="s">
        <v>205</v>
      </c>
      <c r="U16" s="13" t="s">
        <v>894</v>
      </c>
      <c r="V16" s="13" t="s">
        <v>145</v>
      </c>
    </row>
    <row r="17" spans="1:22" s="17" customFormat="1" ht="28.5" x14ac:dyDescent="0.2">
      <c r="A17" s="49">
        <v>14</v>
      </c>
      <c r="B17" s="13" t="s">
        <v>523</v>
      </c>
      <c r="C17" s="13" t="str">
        <f>VLOOKUP(B17,SAC!16:1052,2,0)</f>
        <v>OLAVE DELGADO, CAMPO ELIAS</v>
      </c>
      <c r="D17" s="13">
        <f>VLOOKUP(B17,SAC!16:1052,3,0)</f>
        <v>12971889</v>
      </c>
      <c r="E17" s="43" t="s">
        <v>138</v>
      </c>
      <c r="F17" s="43" t="s">
        <v>139</v>
      </c>
      <c r="G17" s="30" t="s">
        <v>230</v>
      </c>
      <c r="H17" s="30" t="s">
        <v>228</v>
      </c>
      <c r="I17" s="30" t="s">
        <v>228</v>
      </c>
      <c r="J17" s="30" t="str">
        <f t="shared" si="4"/>
        <v>Aplica Area</v>
      </c>
      <c r="K17" s="43" t="s">
        <v>229</v>
      </c>
      <c r="L17" s="19">
        <v>58</v>
      </c>
      <c r="M17" s="30">
        <v>18</v>
      </c>
      <c r="N17" s="30">
        <v>5</v>
      </c>
      <c r="O17" s="30">
        <v>25</v>
      </c>
      <c r="P17" s="30" t="str">
        <f t="shared" si="5"/>
        <v>Aplica Permanencia</v>
      </c>
      <c r="Q17" s="30">
        <v>60</v>
      </c>
      <c r="R17" s="30" t="str">
        <f t="shared" si="6"/>
        <v>Inscrito Proceso</v>
      </c>
      <c r="S17" s="13"/>
      <c r="T17" s="13" t="s">
        <v>205</v>
      </c>
      <c r="U17" s="13" t="s">
        <v>891</v>
      </c>
      <c r="V17" s="13" t="s">
        <v>145</v>
      </c>
    </row>
    <row r="18" spans="1:22" s="17" customFormat="1" ht="40.5" x14ac:dyDescent="0.2">
      <c r="A18" s="49">
        <v>15</v>
      </c>
      <c r="B18" s="13" t="s">
        <v>512</v>
      </c>
      <c r="C18" s="13" t="str">
        <f>VLOOKUP(B18,SAC!17:1053,2,0)</f>
        <v>RODRIGUEZ RIASCOS, JUAN CARLOS</v>
      </c>
      <c r="D18" s="13">
        <f>VLOOKUP(B18,SAC!17:1053,3,0)</f>
        <v>12981743</v>
      </c>
      <c r="E18" s="43" t="s">
        <v>138</v>
      </c>
      <c r="F18" s="43" t="s">
        <v>139</v>
      </c>
      <c r="G18" s="30" t="s">
        <v>758</v>
      </c>
      <c r="H18" s="30" t="s">
        <v>207</v>
      </c>
      <c r="I18" s="30" t="s">
        <v>228</v>
      </c>
      <c r="J18" s="30" t="str">
        <f t="shared" si="4"/>
        <v>No Aplica Area</v>
      </c>
      <c r="K18" s="43" t="s">
        <v>229</v>
      </c>
      <c r="L18" s="19">
        <v>55</v>
      </c>
      <c r="M18" s="30">
        <v>24</v>
      </c>
      <c r="N18" s="30">
        <v>30</v>
      </c>
      <c r="O18" s="30">
        <v>1</v>
      </c>
      <c r="P18" s="30" t="str">
        <f t="shared" si="5"/>
        <v>Aplica Permanencia</v>
      </c>
      <c r="Q18" s="30">
        <v>40</v>
      </c>
      <c r="R18" s="30" t="str">
        <f t="shared" si="6"/>
        <v>No Procede Inscripcion</v>
      </c>
      <c r="S18" s="13"/>
      <c r="T18" s="13"/>
      <c r="U18" s="13" t="s">
        <v>895</v>
      </c>
      <c r="V18" s="13" t="s">
        <v>220</v>
      </c>
    </row>
  </sheetData>
  <sheetProtection password="92A9" sheet="1" formatCells="0" formatColumns="0" formatRows="0" insertColumns="0" insertRows="0" insertHyperlinks="0" deleteColumns="0" deleteRows="0" sort="0" autoFilter="0" pivotTables="0"/>
  <mergeCells count="21">
    <mergeCell ref="A1:V1"/>
    <mergeCell ref="A2:A3"/>
    <mergeCell ref="B2:B3"/>
    <mergeCell ref="C2:C3"/>
    <mergeCell ref="D2:D3"/>
    <mergeCell ref="E2:E3"/>
    <mergeCell ref="U2:U3"/>
    <mergeCell ref="V2:V3"/>
    <mergeCell ref="F2:F3"/>
    <mergeCell ref="G2:G3"/>
    <mergeCell ref="H2:H3"/>
    <mergeCell ref="S2:S3"/>
    <mergeCell ref="T2:T3"/>
    <mergeCell ref="R2:R3"/>
    <mergeCell ref="I2:I3"/>
    <mergeCell ref="K2:K3"/>
    <mergeCell ref="L2:L3"/>
    <mergeCell ref="J2:J3"/>
    <mergeCell ref="P2:P3"/>
    <mergeCell ref="Q2:Q3"/>
    <mergeCell ref="M2:O2"/>
  </mergeCells>
  <conditionalFormatting sqref="J4:J14">
    <cfRule type="containsText" dxfId="239" priority="53" operator="containsText" text="No Aplica Area">
      <formula>NOT(ISERROR(SEARCH("No Aplica Area",J4)))</formula>
    </cfRule>
  </conditionalFormatting>
  <conditionalFormatting sqref="P4:P14">
    <cfRule type="containsText" dxfId="238" priority="51" operator="containsText" text="No Aplica Permanencia">
      <formula>NOT(ISERROR(SEARCH("No Aplica Permanencia",P4)))</formula>
    </cfRule>
    <cfRule type="containsText" dxfId="237" priority="52" operator="containsText" text="No Aplica Area">
      <formula>NOT(ISERROR(SEARCH("No Aplica Area",P4)))</formula>
    </cfRule>
  </conditionalFormatting>
  <conditionalFormatting sqref="R4:R14">
    <cfRule type="containsText" dxfId="236" priority="50" operator="containsText" text="No Procede Inscripcion">
      <formula>NOT(ISERROR(SEARCH("No Procede Inscripcion",R4)))</formula>
    </cfRule>
  </conditionalFormatting>
  <conditionalFormatting sqref="V4:V14">
    <cfRule type="containsText" dxfId="235" priority="23" operator="containsText" text="No Procede Inscricion, como tampoco estudios de criterios">
      <formula>NOT(ISERROR(SEARCH("No Procede Inscricion, como tampoco estudios de criterios",V4)))</formula>
    </cfRule>
    <cfRule type="containsText" dxfId="234" priority="28" operator="containsText" text="NoCumple Criterios Para Traslado">
      <formula>NOT(ISERROR(SEARCH("NoCumple Criterios Para Traslado",V4)))</formula>
    </cfRule>
  </conditionalFormatting>
  <conditionalFormatting sqref="V4:V14">
    <cfRule type="containsText" dxfId="233" priority="24" operator="containsText" text="No cumple con los criterios de traslado">
      <formula>NOT(ISERROR(SEARCH("No cumple con los criterios de traslado",V4)))</formula>
    </cfRule>
    <cfRule type="containsText" dxfId="232" priority="25" operator="containsText" text="No cumple con los criterios de Traslado">
      <formula>NOT(ISERROR(SEARCH("No cumple con los criterios de Traslado",V4)))</formula>
    </cfRule>
    <cfRule type="containsText" dxfId="231" priority="26" operator="containsText" text="No Cumple Criterios Para Traslado">
      <formula>NOT(ISERROR(SEARCH("No Cumple Criterios Para Traslado",V4)))</formula>
    </cfRule>
    <cfRule type="containsText" dxfId="230" priority="27" operator="containsText" text="No Cumple Requisitos Para Traslado">
      <formula>NOT(ISERROR(SEARCH("No Cumple Requisitos Para Traslado",V4)))</formula>
    </cfRule>
    <cfRule type="containsText" dxfId="229" priority="29" operator="containsText" text="No Cumple Criterios de Traslado">
      <formula>NOT(ISERROR(SEARCH("No Cumple Criterios de Traslado",V4)))</formula>
    </cfRule>
  </conditionalFormatting>
  <conditionalFormatting sqref="R15:R18">
    <cfRule type="containsText" dxfId="228" priority="11" operator="containsText" text="No Procede Inscripcion">
      <formula>NOT(ISERROR(SEARCH("No Procede Inscripcion",R15)))</formula>
    </cfRule>
  </conditionalFormatting>
  <conditionalFormatting sqref="J15:J18">
    <cfRule type="containsText" dxfId="227" priority="10" operator="containsText" text="No Aplica Area">
      <formula>NOT(ISERROR(SEARCH("No Aplica Area",J15)))</formula>
    </cfRule>
  </conditionalFormatting>
  <conditionalFormatting sqref="P15:P18">
    <cfRule type="containsText" dxfId="226" priority="8" operator="containsText" text="No Aplica Permanencia">
      <formula>NOT(ISERROR(SEARCH("No Aplica Permanencia",P15)))</formula>
    </cfRule>
    <cfRule type="containsText" dxfId="225" priority="9" operator="containsText" text="No Aplica Area">
      <formula>NOT(ISERROR(SEARCH("No Aplica Area",P15)))</formula>
    </cfRule>
  </conditionalFormatting>
  <conditionalFormatting sqref="V15:V18">
    <cfRule type="containsText" dxfId="224" priority="1" operator="containsText" text="No Procede Inscricion, como tampoco estudios de criterios">
      <formula>NOT(ISERROR(SEARCH("No Procede Inscricion, como tampoco estudios de criterios",V15)))</formula>
    </cfRule>
    <cfRule type="containsText" dxfId="223" priority="6" operator="containsText" text="NoCumple Criterios Para Traslado">
      <formula>NOT(ISERROR(SEARCH("NoCumple Criterios Para Traslado",V15)))</formula>
    </cfRule>
  </conditionalFormatting>
  <conditionalFormatting sqref="V15:V18">
    <cfRule type="containsText" dxfId="222" priority="2" operator="containsText" text="No cumple con los criterios de traslado">
      <formula>NOT(ISERROR(SEARCH("No cumple con los criterios de traslado",V15)))</formula>
    </cfRule>
    <cfRule type="containsText" dxfId="221" priority="3" operator="containsText" text="No cumple con los criterios de Traslado">
      <formula>NOT(ISERROR(SEARCH("No cumple con los criterios de Traslado",V15)))</formula>
    </cfRule>
    <cfRule type="containsText" dxfId="220" priority="4" operator="containsText" text="No Cumple Criterios Para Traslado">
      <formula>NOT(ISERROR(SEARCH("No Cumple Criterios Para Traslado",V15)))</formula>
    </cfRule>
    <cfRule type="containsText" dxfId="219" priority="5" operator="containsText" text="No Cumple Requisitos Para Traslado">
      <formula>NOT(ISERROR(SEARCH("No Cumple Requisitos Para Traslado",V15)))</formula>
    </cfRule>
    <cfRule type="containsText" dxfId="218" priority="7" operator="containsText" text="No Cumple Criterios de Traslado">
      <formula>NOT(ISERROR(SEARCH("No Cumple Criterios de Traslado",V15)))</formula>
    </cfRule>
  </conditionalFormatting>
  <dataValidations count="10">
    <dataValidation type="list" allowBlank="1" showInputMessage="1" showErrorMessage="1" sqref="F5 F7:F8 F10:F18">
      <formula1>"Pasto,Nariño,Cauca, ipiales,"</formula1>
    </dataValidation>
    <dataValidation type="list" allowBlank="1" showInputMessage="1" showErrorMessage="1" sqref="F4">
      <formula1>"Pasto,Nariño,Cauca, ipiales,Tumaco"</formula1>
    </dataValidation>
    <dataValidation type="list" allowBlank="1" showInputMessage="1" showErrorMessage="1" sqref="F6">
      <formula1>"Pasto,Nariño,Cauca, ipiales,Tumaco,Putumayo"</formula1>
    </dataValidation>
    <dataValidation type="list" allowBlank="1" showInputMessage="1" showErrorMessage="1" sqref="F9">
      <formula1>"Pasto,Nariño,Cauca, ipiales,Huila,Tumaco,putumayo"</formula1>
    </dataValidation>
    <dataValidation type="list" allowBlank="1" showInputMessage="1" showErrorMessage="1" sqref="E4:E18">
      <formula1>"Traslado, Permuta"</formula1>
    </dataValidation>
    <dataValidation type="list" allowBlank="1" showInputMessage="1" showErrorMessage="1" sqref="K4:K18">
      <formula1>"Gualmatan,Pedagogico,Jose Felix Jimenez"</formula1>
    </dataValidation>
    <dataValidation type="list" allowBlank="1" showInputMessage="1" showErrorMessage="1" sqref="H4:I18">
      <formula1>"Educacion Fisica Recreacion y Deportes,Otra Especialidad"</formula1>
    </dataValidation>
    <dataValidation type="list" allowBlank="1" showInputMessage="1" showErrorMessage="1" promptTitle="Criterios Para otra ETC" sqref="T4:T18">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S4:S18"/>
    <dataValidation type="list" allowBlank="1" showInputMessage="1" showErrorMessage="1" sqref="V4:V18"/>
  </dataValidations>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G1" workbookViewId="0">
      <selection sqref="A1:V1"/>
    </sheetView>
  </sheetViews>
  <sheetFormatPr baseColWidth="10" defaultRowHeight="12.75" x14ac:dyDescent="0.2"/>
  <sheetData>
    <row r="1" spans="1:22" ht="66" customHeight="1" x14ac:dyDescent="0.35">
      <c r="A1" s="87" t="s">
        <v>936</v>
      </c>
      <c r="B1" s="87"/>
      <c r="C1" s="87"/>
      <c r="D1" s="87"/>
      <c r="E1" s="87"/>
      <c r="F1" s="87"/>
      <c r="G1" s="87"/>
      <c r="H1" s="87"/>
      <c r="I1" s="87"/>
      <c r="J1" s="87"/>
      <c r="K1" s="87"/>
      <c r="L1" s="87"/>
      <c r="M1" s="87"/>
      <c r="N1" s="87"/>
      <c r="O1" s="87"/>
      <c r="P1" s="87"/>
      <c r="Q1" s="87"/>
      <c r="R1" s="87"/>
      <c r="S1" s="87"/>
      <c r="T1" s="87"/>
      <c r="U1" s="87"/>
      <c r="V1" s="87"/>
    </row>
    <row r="2" spans="1:22" s="41" customFormat="1" ht="31.15" customHeight="1" x14ac:dyDescent="0.3">
      <c r="A2" s="81" t="s">
        <v>24</v>
      </c>
      <c r="B2" s="81" t="s">
        <v>25</v>
      </c>
      <c r="C2" s="81" t="s">
        <v>12</v>
      </c>
      <c r="D2" s="81" t="s">
        <v>56</v>
      </c>
      <c r="E2" s="81" t="s">
        <v>55</v>
      </c>
      <c r="F2" s="81" t="s">
        <v>57</v>
      </c>
      <c r="G2" s="81" t="s">
        <v>17</v>
      </c>
      <c r="H2" s="81" t="s">
        <v>54</v>
      </c>
      <c r="I2" s="81" t="s">
        <v>58</v>
      </c>
      <c r="J2" s="81" t="s">
        <v>62</v>
      </c>
      <c r="K2" s="81" t="s">
        <v>59</v>
      </c>
      <c r="L2" s="81" t="s">
        <v>18</v>
      </c>
      <c r="M2" s="81" t="s">
        <v>67</v>
      </c>
      <c r="N2" s="81"/>
      <c r="O2" s="89"/>
      <c r="P2" s="81" t="s">
        <v>63</v>
      </c>
      <c r="Q2" s="81" t="s">
        <v>60</v>
      </c>
      <c r="R2" s="81" t="s">
        <v>61</v>
      </c>
      <c r="S2" s="81" t="s">
        <v>64</v>
      </c>
      <c r="T2" s="81" t="s">
        <v>143</v>
      </c>
      <c r="U2" s="81" t="s">
        <v>144</v>
      </c>
      <c r="V2" s="81" t="s">
        <v>65</v>
      </c>
    </row>
    <row r="3" spans="1:22" s="42" customFormat="1" ht="31.15" customHeight="1" x14ac:dyDescent="0.2">
      <c r="A3" s="82"/>
      <c r="B3" s="89" t="s">
        <v>25</v>
      </c>
      <c r="C3" s="89" t="s">
        <v>12</v>
      </c>
      <c r="D3" s="89" t="s">
        <v>14</v>
      </c>
      <c r="E3" s="89" t="s">
        <v>15</v>
      </c>
      <c r="F3" s="89" t="s">
        <v>16</v>
      </c>
      <c r="G3" s="89" t="s">
        <v>17</v>
      </c>
      <c r="H3" s="89" t="s">
        <v>54</v>
      </c>
      <c r="I3" s="89"/>
      <c r="J3" s="89"/>
      <c r="K3" s="89" t="s">
        <v>28</v>
      </c>
      <c r="L3" s="89" t="s">
        <v>18</v>
      </c>
      <c r="M3" s="74" t="s">
        <v>53</v>
      </c>
      <c r="N3" s="74" t="s">
        <v>51</v>
      </c>
      <c r="O3" s="74" t="s">
        <v>52</v>
      </c>
      <c r="P3" s="89"/>
      <c r="Q3" s="89" t="s">
        <v>19</v>
      </c>
      <c r="R3" s="89" t="s">
        <v>26</v>
      </c>
      <c r="S3" s="89"/>
      <c r="T3" s="89"/>
      <c r="U3" s="89"/>
      <c r="V3" s="89" t="s">
        <v>26</v>
      </c>
    </row>
    <row r="4" spans="1:22" s="17" customFormat="1" ht="57" x14ac:dyDescent="0.2">
      <c r="A4" s="49">
        <v>1</v>
      </c>
      <c r="B4" s="13" t="s">
        <v>403</v>
      </c>
      <c r="C4" s="13" t="s">
        <v>404</v>
      </c>
      <c r="D4" s="13">
        <v>12983313</v>
      </c>
      <c r="E4" s="43" t="s">
        <v>138</v>
      </c>
      <c r="F4" s="43" t="s">
        <v>132</v>
      </c>
      <c r="G4" s="30" t="s">
        <v>792</v>
      </c>
      <c r="H4" s="30" t="s">
        <v>228</v>
      </c>
      <c r="I4" s="30" t="s">
        <v>228</v>
      </c>
      <c r="J4" s="30" t="s">
        <v>928</v>
      </c>
      <c r="K4" s="43" t="s">
        <v>445</v>
      </c>
      <c r="L4" s="19">
        <v>0</v>
      </c>
      <c r="M4" s="30">
        <v>10</v>
      </c>
      <c r="N4" s="30">
        <v>2</v>
      </c>
      <c r="O4" s="30">
        <v>10</v>
      </c>
      <c r="P4" s="30" t="s">
        <v>929</v>
      </c>
      <c r="Q4" s="30">
        <v>5</v>
      </c>
      <c r="R4" s="30" t="s">
        <v>930</v>
      </c>
      <c r="S4" s="13"/>
      <c r="T4" s="13"/>
      <c r="U4" s="13"/>
      <c r="V4" s="13" t="s">
        <v>327</v>
      </c>
    </row>
  </sheetData>
  <sheetProtection password="92A9" sheet="1" formatCells="0" formatColumns="0" formatRows="0" insertColumns="0" insertRows="0" insertHyperlinks="0" deleteColumns="0" deleteRows="0" sort="0" autoFilter="0" pivotTables="0"/>
  <mergeCells count="21">
    <mergeCell ref="U2:U3"/>
    <mergeCell ref="V2:V3"/>
    <mergeCell ref="A1:V1"/>
    <mergeCell ref="M2:O2"/>
    <mergeCell ref="P2:P3"/>
    <mergeCell ref="Q2:Q3"/>
    <mergeCell ref="R2:R3"/>
    <mergeCell ref="S2:S3"/>
    <mergeCell ref="T2:T3"/>
    <mergeCell ref="G2:G3"/>
    <mergeCell ref="H2:H3"/>
    <mergeCell ref="I2:I3"/>
    <mergeCell ref="J2:J3"/>
    <mergeCell ref="K2:K3"/>
    <mergeCell ref="L2:L3"/>
    <mergeCell ref="A2:A3"/>
    <mergeCell ref="B2:B3"/>
    <mergeCell ref="C2:C3"/>
    <mergeCell ref="D2:D3"/>
    <mergeCell ref="E2:E3"/>
    <mergeCell ref="F2:F3"/>
  </mergeCells>
  <conditionalFormatting sqref="R4">
    <cfRule type="containsText" dxfId="217" priority="11" operator="containsText" text="No Procede Inscripcion">
      <formula>NOT(ISERROR(SEARCH("No Procede Inscripcion",R4)))</formula>
    </cfRule>
  </conditionalFormatting>
  <conditionalFormatting sqref="J4">
    <cfRule type="containsText" dxfId="216" priority="10" operator="containsText" text="No Aplica Area">
      <formula>NOT(ISERROR(SEARCH("No Aplica Area",J4)))</formula>
    </cfRule>
  </conditionalFormatting>
  <conditionalFormatting sqref="P4">
    <cfRule type="containsText" dxfId="215" priority="8" operator="containsText" text="No Aplica Permanencia">
      <formula>NOT(ISERROR(SEARCH("No Aplica Permanencia",P4)))</formula>
    </cfRule>
    <cfRule type="containsText" dxfId="214" priority="9" operator="containsText" text="No Aplica Area">
      <formula>NOT(ISERROR(SEARCH("No Aplica Area",P4)))</formula>
    </cfRule>
  </conditionalFormatting>
  <conditionalFormatting sqref="V4">
    <cfRule type="containsText" dxfId="213" priority="1" operator="containsText" text="No Procede Inscricion, como tampoco estudios de criterios">
      <formula>NOT(ISERROR(SEARCH("No Procede Inscricion, como tampoco estudios de criterios",V4)))</formula>
    </cfRule>
    <cfRule type="containsText" dxfId="212" priority="6" operator="containsText" text="NoCumple Criterios Para Traslado">
      <formula>NOT(ISERROR(SEARCH("NoCumple Criterios Para Traslado",V4)))</formula>
    </cfRule>
  </conditionalFormatting>
  <conditionalFormatting sqref="V4">
    <cfRule type="containsText" dxfId="211" priority="2" operator="containsText" text="No cumple con los criterios de traslado">
      <formula>NOT(ISERROR(SEARCH("No cumple con los criterios de traslado",V4)))</formula>
    </cfRule>
    <cfRule type="containsText" dxfId="210" priority="3" operator="containsText" text="No cumple con los criterios de Traslado">
      <formula>NOT(ISERROR(SEARCH("No cumple con los criterios de Traslado",V4)))</formula>
    </cfRule>
    <cfRule type="containsText" dxfId="209" priority="4" operator="containsText" text="No Cumple Criterios Para Traslado">
      <formula>NOT(ISERROR(SEARCH("No Cumple Criterios Para Traslado",V4)))</formula>
    </cfRule>
    <cfRule type="containsText" dxfId="208" priority="5" operator="containsText" text="No Cumple Requisitos Para Traslado">
      <formula>NOT(ISERROR(SEARCH("No Cumple Requisitos Para Traslado",V4)))</formula>
    </cfRule>
    <cfRule type="containsText" dxfId="207" priority="7" operator="containsText" text="No Cumple Criterios de Traslado">
      <formula>NOT(ISERROR(SEARCH("No Cumple Criterios de Traslado",V4)))</formula>
    </cfRule>
  </conditionalFormatting>
  <dataValidations count="7">
    <dataValidation type="list" allowBlank="1" showInputMessage="1" showErrorMessage="1" sqref="V4"/>
    <dataValidation type="list" allowBlank="1" showInputMessage="1" showErrorMessage="1" sqref="S4"/>
    <dataValidation type="list" allowBlank="1" showInputMessage="1" showErrorMessage="1" promptTitle="Criterios Para otra ETC" sqref="T4">
      <formula1>"Criterio No especificado o  el Criterio No existe en el Decreto de Traslado,Traslado por razones de salud de su Conyuge o Compañera Permanente, Traslado por razonez de salud de hijos dependientes"</formula1>
    </dataValidation>
    <dataValidation type="list" allowBlank="1" showInputMessage="1" showErrorMessage="1" sqref="H4:I4">
      <formula1>"Educacion Fisica Recreacion y Deportes,Otra Especialidad"</formula1>
    </dataValidation>
    <dataValidation type="list" allowBlank="1" showInputMessage="1" showErrorMessage="1" sqref="K4">
      <formula1>"Gualmatan,Pedagogico,Jose Felix Jimenez"</formula1>
    </dataValidation>
    <dataValidation type="list" allowBlank="1" showInputMessage="1" showErrorMessage="1" sqref="F4">
      <formula1>"Pasto,Nariño,Cauca, ipiales,"</formula1>
    </dataValidation>
    <dataValidation type="list" allowBlank="1" showInputMessage="1" showErrorMessage="1" sqref="E4">
      <formula1>"Traslado, Permuta"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SAC</vt:lpstr>
      <vt:lpstr>Sociales no aplican</vt:lpstr>
      <vt:lpstr>Sociales aplican</vt:lpstr>
      <vt:lpstr>Informatica no aplican</vt:lpstr>
      <vt:lpstr>Informatica aplican</vt:lpstr>
      <vt:lpstr>Humanidades no aplican</vt:lpstr>
      <vt:lpstr>Humanidades aplican</vt:lpstr>
      <vt:lpstr>Edu Fisica no aplican</vt:lpstr>
      <vt:lpstr>Edu Fisica aplica</vt:lpstr>
      <vt:lpstr>Quimica no aplican</vt:lpstr>
      <vt:lpstr>Quimica aplican</vt:lpstr>
      <vt:lpstr>Rector no aplican</vt:lpstr>
      <vt:lpstr>Permutas no aplican</vt:lpstr>
      <vt:lpstr>Permutas Aplican</vt:lpstr>
      <vt:lpstr>Etica No aplican</vt:lpstr>
      <vt:lpstr>Otras Areas No aplican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Sistemas</cp:lastModifiedBy>
  <cp:lastPrinted>2018-11-23T13:45:03Z</cp:lastPrinted>
  <dcterms:created xsi:type="dcterms:W3CDTF">2016-11-15T13:02:25Z</dcterms:created>
  <dcterms:modified xsi:type="dcterms:W3CDTF">2018-12-11T14:54:30Z</dcterms:modified>
</cp:coreProperties>
</file>